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kk.raud\Desktop\"/>
    </mc:Choice>
  </mc:AlternateContent>
  <bookViews>
    <workbookView xWindow="0" yWindow="0" windowWidth="28800" windowHeight="12300" firstSheet="1" activeTab="2"/>
  </bookViews>
  <sheets>
    <sheet name="LISATAOTLUSE sisu VORM" sheetId="1" state="hidden" r:id="rId1"/>
    <sheet name="L1-L3_Eelarveosa_KOKKU " sheetId="22" r:id="rId2"/>
    <sheet name="LT1_NCCR" sheetId="21" r:id="rId3"/>
    <sheet name="LT2_AI-ML taristu" sheetId="13" r:id="rId4"/>
    <sheet name="Sheet1" sheetId="7" state="hidden" r:id="rId5"/>
    <sheet name="LT3_Personalikulud_CR14" sheetId="18" r:id="rId6"/>
    <sheet name="Investeeringu tasuvus_NCCR" sheetId="24" r:id="rId7"/>
    <sheet name="Sheet5" sheetId="5" state="hidden" r:id="rId8"/>
    <sheet name="Sheet3" sheetId="3" state="hidden" r:id="rId9"/>
    <sheet name="Mõju teistele asutustele" sheetId="4" r:id="rId10"/>
  </sheets>
  <definedNames>
    <definedName name="Eesti_Sõjamuuseum">Sheet1!$G$4:$G$5</definedName>
    <definedName name="Kaitseliit">Sheet1!$C$4:$C$10</definedName>
    <definedName name="Kaitseressursside_Amet">Sheet1!$D$4:$D$8</definedName>
    <definedName name="Kaitsevägi">Sheet1!$B$4:$B$37</definedName>
    <definedName name="Riigi_Kaitseinvesteeringute_Keskus">Sheet1!$E$4:$E$7</definedName>
    <definedName name="Riigikaitseõpetuse_toetamine">Sheet1!$D$8</definedName>
    <definedName name="Välisluureamet">Sheet1!$F$4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 i="21" l="1"/>
  <c r="F46" i="21"/>
  <c r="G46" i="21"/>
  <c r="H46" i="21"/>
  <c r="I46" i="21"/>
  <c r="J46" i="21"/>
  <c r="K46" i="21"/>
  <c r="R38" i="21"/>
  <c r="R31" i="21"/>
  <c r="R32" i="21"/>
  <c r="R33" i="21"/>
  <c r="R34" i="21"/>
  <c r="R35" i="21"/>
  <c r="R36" i="21"/>
  <c r="R37" i="21"/>
  <c r="R39" i="21"/>
  <c r="R40" i="21"/>
  <c r="R41" i="21"/>
  <c r="R42" i="21"/>
  <c r="R43" i="21"/>
  <c r="R44" i="21"/>
  <c r="R45" i="21"/>
  <c r="L46" i="21"/>
  <c r="U46" i="21"/>
  <c r="T46" i="21"/>
  <c r="S46" i="21"/>
  <c r="Q46" i="21"/>
  <c r="R46" i="21" l="1"/>
  <c r="R26" i="24"/>
  <c r="R28" i="24"/>
  <c r="I9" i="24"/>
  <c r="L9" i="24"/>
  <c r="O9" i="24"/>
  <c r="R9" i="24"/>
  <c r="U9" i="24"/>
  <c r="X9" i="24"/>
  <c r="I10" i="24"/>
  <c r="O10" i="24"/>
  <c r="M11" i="24"/>
  <c r="R27" i="24" s="1"/>
  <c r="U31" i="21"/>
  <c r="U32" i="21"/>
  <c r="U33" i="21"/>
  <c r="U34" i="21"/>
  <c r="U35" i="21"/>
  <c r="U36" i="21"/>
  <c r="U37" i="21"/>
  <c r="U38" i="21"/>
  <c r="U39" i="21"/>
  <c r="U40" i="21"/>
  <c r="U41" i="21"/>
  <c r="U42" i="21"/>
  <c r="U43" i="21"/>
  <c r="U45" i="21"/>
  <c r="T31" i="21"/>
  <c r="T32" i="21"/>
  <c r="T33" i="21"/>
  <c r="T34" i="21"/>
  <c r="T35" i="21"/>
  <c r="T36" i="21"/>
  <c r="T37" i="21"/>
  <c r="T38" i="21"/>
  <c r="T39" i="21"/>
  <c r="T40" i="21"/>
  <c r="T41" i="21"/>
  <c r="T42" i="21"/>
  <c r="T43" i="21"/>
  <c r="T45" i="21"/>
  <c r="S31" i="21"/>
  <c r="S32" i="21"/>
  <c r="S33" i="21"/>
  <c r="S34" i="21"/>
  <c r="S35" i="21"/>
  <c r="S36" i="21"/>
  <c r="S37" i="21"/>
  <c r="S38" i="21"/>
  <c r="S39" i="21"/>
  <c r="S40" i="21"/>
  <c r="S41" i="21"/>
  <c r="S42" i="21"/>
  <c r="S43" i="21"/>
  <c r="S45" i="21"/>
  <c r="Q31" i="21"/>
  <c r="Q32" i="21"/>
  <c r="Q33" i="21"/>
  <c r="Q34" i="21"/>
  <c r="Q35" i="21"/>
  <c r="Q36" i="21"/>
  <c r="Q37" i="21"/>
  <c r="Q38" i="21"/>
  <c r="Q39" i="21"/>
  <c r="Q40" i="21"/>
  <c r="Q41" i="21"/>
  <c r="Q42" i="21"/>
  <c r="Q45" i="21"/>
  <c r="R30" i="21"/>
  <c r="S30" i="21"/>
  <c r="T30" i="21"/>
  <c r="U30" i="21"/>
  <c r="Q30" i="21"/>
  <c r="U30" i="18"/>
  <c r="R30" i="18"/>
  <c r="S30" i="18"/>
  <c r="T30" i="18"/>
  <c r="Q31" i="18"/>
  <c r="Q30" i="18"/>
  <c r="Q32" i="18" s="1"/>
  <c r="U32" i="13"/>
  <c r="U33" i="13"/>
  <c r="U34" i="13"/>
  <c r="U35" i="13"/>
  <c r="U36" i="13"/>
  <c r="U37" i="13"/>
  <c r="U31" i="13"/>
  <c r="T32" i="13"/>
  <c r="T33" i="13"/>
  <c r="T34" i="13"/>
  <c r="T35" i="13"/>
  <c r="T36" i="13"/>
  <c r="T37" i="13"/>
  <c r="T31" i="13"/>
  <c r="T38" i="13" s="1"/>
  <c r="S32" i="13"/>
  <c r="S33" i="13"/>
  <c r="S34" i="13"/>
  <c r="S35" i="13"/>
  <c r="S36" i="13"/>
  <c r="S37" i="13"/>
  <c r="S31" i="13"/>
  <c r="M38" i="13"/>
  <c r="N38" i="13"/>
  <c r="O38" i="13"/>
  <c r="P38" i="13"/>
  <c r="R32" i="13"/>
  <c r="R33" i="13"/>
  <c r="R34" i="13"/>
  <c r="R35" i="13"/>
  <c r="R36" i="13"/>
  <c r="R37" i="13"/>
  <c r="R31" i="13"/>
  <c r="R38" i="13" s="1"/>
  <c r="Q32" i="13"/>
  <c r="Q33" i="13"/>
  <c r="Q34" i="13"/>
  <c r="Q35" i="13"/>
  <c r="Q36" i="13"/>
  <c r="Q37" i="13"/>
  <c r="Q31" i="13"/>
  <c r="Q38" i="13" s="1"/>
  <c r="P46" i="21"/>
  <c r="O46" i="21"/>
  <c r="N46" i="21"/>
  <c r="M46" i="21"/>
  <c r="J6" i="22"/>
  <c r="P32" i="18"/>
  <c r="E46" i="21"/>
  <c r="D46" i="21"/>
  <c r="R31" i="18"/>
  <c r="S31" i="18"/>
  <c r="T31" i="18"/>
  <c r="U31" i="18"/>
  <c r="D32" i="18"/>
  <c r="E32" i="18"/>
  <c r="F32" i="18"/>
  <c r="G32" i="18"/>
  <c r="H32" i="18"/>
  <c r="I32" i="18"/>
  <c r="J32" i="18"/>
  <c r="K32" i="18"/>
  <c r="L32" i="18"/>
  <c r="M32" i="18"/>
  <c r="N32" i="18"/>
  <c r="O32" i="18"/>
  <c r="S32" i="18"/>
  <c r="U32" i="18"/>
  <c r="L38" i="13"/>
  <c r="J7" i="22" s="1"/>
  <c r="K38" i="13"/>
  <c r="J38" i="13"/>
  <c r="I38" i="13"/>
  <c r="H38" i="13"/>
  <c r="G38" i="13"/>
  <c r="F38" i="13"/>
  <c r="E38" i="13"/>
  <c r="D38" i="13"/>
  <c r="P59" i="1"/>
  <c r="O59" i="1"/>
  <c r="N59" i="1"/>
  <c r="M59" i="1"/>
  <c r="L59" i="1"/>
  <c r="K59" i="1"/>
  <c r="J59" i="1"/>
  <c r="I59" i="1"/>
  <c r="H59" i="1"/>
  <c r="G59" i="1"/>
  <c r="F59" i="1"/>
  <c r="E59" i="1"/>
  <c r="D59" i="1"/>
  <c r="U58" i="1"/>
  <c r="T58" i="1"/>
  <c r="S58" i="1"/>
  <c r="R58" i="1"/>
  <c r="Q58" i="1"/>
  <c r="U57" i="1"/>
  <c r="T57" i="1"/>
  <c r="S57" i="1"/>
  <c r="R57" i="1"/>
  <c r="Q57" i="1"/>
  <c r="U56" i="1"/>
  <c r="T56" i="1"/>
  <c r="S56" i="1"/>
  <c r="R56" i="1"/>
  <c r="Q56" i="1"/>
  <c r="U55" i="1"/>
  <c r="T55" i="1"/>
  <c r="S55" i="1"/>
  <c r="R55" i="1"/>
  <c r="Q55" i="1"/>
  <c r="U54" i="1"/>
  <c r="T54" i="1"/>
  <c r="S54" i="1"/>
  <c r="R54" i="1"/>
  <c r="Q54" i="1"/>
  <c r="U53" i="1"/>
  <c r="T53" i="1"/>
  <c r="S53" i="1"/>
  <c r="R53" i="1"/>
  <c r="Q53" i="1"/>
  <c r="U52" i="1"/>
  <c r="T52" i="1"/>
  <c r="S52" i="1"/>
  <c r="R52" i="1"/>
  <c r="Q52" i="1"/>
  <c r="U51" i="1"/>
  <c r="T51" i="1"/>
  <c r="S51" i="1"/>
  <c r="R51" i="1"/>
  <c r="Q51" i="1"/>
  <c r="U50" i="1"/>
  <c r="T50" i="1"/>
  <c r="S50" i="1"/>
  <c r="R50" i="1"/>
  <c r="Q50" i="1"/>
  <c r="U49" i="1"/>
  <c r="T49" i="1"/>
  <c r="S49" i="1"/>
  <c r="R49" i="1"/>
  <c r="Q49" i="1"/>
  <c r="U48" i="1"/>
  <c r="T48" i="1"/>
  <c r="S48" i="1"/>
  <c r="R48" i="1"/>
  <c r="Q48" i="1"/>
  <c r="U47" i="1"/>
  <c r="T47" i="1"/>
  <c r="S47" i="1"/>
  <c r="R47" i="1"/>
  <c r="Q47" i="1"/>
  <c r="U46" i="1"/>
  <c r="T46" i="1"/>
  <c r="S46" i="1"/>
  <c r="R46" i="1"/>
  <c r="Q46" i="1"/>
  <c r="U45" i="1"/>
  <c r="T45" i="1"/>
  <c r="S45" i="1"/>
  <c r="R45" i="1"/>
  <c r="Q45" i="1"/>
  <c r="U44" i="1"/>
  <c r="T44" i="1"/>
  <c r="S44" i="1"/>
  <c r="R44" i="1"/>
  <c r="Q44" i="1"/>
  <c r="U43" i="1"/>
  <c r="T43" i="1"/>
  <c r="S43" i="1"/>
  <c r="R43" i="1"/>
  <c r="Q43" i="1"/>
  <c r="U42" i="1"/>
  <c r="T42" i="1"/>
  <c r="S42" i="1"/>
  <c r="R42" i="1"/>
  <c r="Q42" i="1"/>
  <c r="U41" i="1"/>
  <c r="T41" i="1"/>
  <c r="S41" i="1"/>
  <c r="R41" i="1"/>
  <c r="Q41" i="1"/>
  <c r="U40" i="1"/>
  <c r="T40" i="1"/>
  <c r="S40" i="1"/>
  <c r="R40" i="1"/>
  <c r="Q40" i="1"/>
  <c r="U39" i="1"/>
  <c r="T39" i="1"/>
  <c r="S39" i="1"/>
  <c r="R39" i="1"/>
  <c r="Q39" i="1"/>
  <c r="U38" i="1"/>
  <c r="T38" i="1"/>
  <c r="S38" i="1"/>
  <c r="R38" i="1"/>
  <c r="Q38" i="1"/>
  <c r="U37" i="1"/>
  <c r="T37" i="1"/>
  <c r="S37" i="1"/>
  <c r="R37" i="1"/>
  <c r="Q37" i="1"/>
  <c r="U36" i="1"/>
  <c r="T36" i="1"/>
  <c r="S36" i="1"/>
  <c r="R36" i="1"/>
  <c r="Q36" i="1"/>
  <c r="U35" i="1"/>
  <c r="T35" i="1"/>
  <c r="S35" i="1"/>
  <c r="R35" i="1"/>
  <c r="Q35" i="1"/>
  <c r="U34" i="1"/>
  <c r="T34" i="1"/>
  <c r="S34" i="1"/>
  <c r="R34" i="1"/>
  <c r="Q34" i="1"/>
  <c r="U33" i="1"/>
  <c r="T33" i="1"/>
  <c r="S33" i="1"/>
  <c r="R33" i="1"/>
  <c r="Q33" i="1"/>
  <c r="U32" i="1"/>
  <c r="T32" i="1"/>
  <c r="S32" i="1"/>
  <c r="R32" i="1"/>
  <c r="Q32" i="1"/>
  <c r="U31" i="1"/>
  <c r="U59" i="1" s="1"/>
  <c r="T31" i="1"/>
  <c r="T59" i="1" s="1"/>
  <c r="S31" i="1"/>
  <c r="S59" i="1" s="1"/>
  <c r="R31" i="1"/>
  <c r="R59" i="1" s="1"/>
  <c r="Q31" i="1"/>
  <c r="Q59" i="1" s="1"/>
  <c r="I9" i="4"/>
  <c r="H9" i="4"/>
  <c r="G9" i="4"/>
  <c r="F9" i="4"/>
  <c r="E9" i="4"/>
  <c r="R24" i="24" l="1"/>
  <c r="R25" i="24"/>
  <c r="U25" i="24" s="1"/>
  <c r="S38" i="13"/>
  <c r="U38" i="13"/>
  <c r="J8" i="22"/>
  <c r="T32" i="18"/>
  <c r="R32" i="18"/>
  <c r="J5" i="22"/>
  <c r="J9" i="22" s="1"/>
  <c r="J10" i="22" s="1"/>
  <c r="U26" i="24" l="1"/>
  <c r="U28" i="24"/>
  <c r="U27" i="24"/>
</calcChain>
</file>

<file path=xl/comments1.xml><?xml version="1.0" encoding="utf-8"?>
<comments xmlns="http://schemas.openxmlformats.org/spreadsheetml/2006/main">
  <authors>
    <author>Allar</author>
    <author>Heiti Kruusmaa</author>
    <author>tc={23D97DFA-F7F4-40A0-917F-6EF5283EB734}</author>
    <author>tc={491C5576-9358-4A04-BC90-E08B2D252D28}</author>
    <author>tc={06E2C239-4CA0-48F9-94AC-207B81B1CC44}</author>
    <author>tc={CFA78DDE-7790-475D-A668-654CD001382F}</author>
  </authors>
  <commentList>
    <comment ref="C7" authorId="0" shapeId="0">
      <text>
        <r>
          <rPr>
            <b/>
            <sz val="9"/>
            <color indexed="81"/>
            <rFont val="Tahoma"/>
            <family val="2"/>
          </rPr>
          <t>Allar:</t>
        </r>
        <r>
          <rPr>
            <sz val="9"/>
            <color indexed="81"/>
            <rFont val="Tahoma"/>
            <family val="2"/>
          </rPr>
          <t xml:space="preserve">
2x NATO COMSEC engineer 11750
2x Crypto Administration 7820
2x CARDS for NATO Crypto custodian 7820
</t>
        </r>
      </text>
    </comment>
    <comment ref="E7" authorId="0" shapeId="0">
      <text>
        <r>
          <rPr>
            <b/>
            <sz val="9"/>
            <color indexed="81"/>
            <rFont val="Tahoma"/>
            <family val="2"/>
          </rPr>
          <t>Allar:</t>
        </r>
        <r>
          <rPr>
            <sz val="9"/>
            <color indexed="81"/>
            <rFont val="Tahoma"/>
            <family val="2"/>
          </rPr>
          <t xml:space="preserve">
USA rahastuse eest: $37,536
VMWARE, Cisco jms alusinfra riist- ja tarkvara spetsiifilised kursused</t>
        </r>
      </text>
    </comment>
    <comment ref="F7" authorId="0" shapeId="0">
      <text>
        <r>
          <rPr>
            <sz val="9"/>
            <color indexed="81"/>
            <rFont val="Tahoma"/>
            <family val="2"/>
          </rPr>
          <t xml:space="preserve">Heiti:
TOPFAS System Administrator 1640 + 1700
EDMS Functional administrator (remote) 350
JEMM data datministrator (Live online) 1150
JOCwatch Administrator (Oeiras) 2310 + 1700
NATO Common Operational Picture (NCOP) User (Oeiras) 2120 + 1700
TOPFAS SAT for User  1920
TOPFAS OPT for User 2070
</t>
        </r>
      </text>
    </comment>
    <comment ref="I7" authorId="0" shapeId="0">
      <text>
        <r>
          <rPr>
            <b/>
            <sz val="9"/>
            <color indexed="81"/>
            <rFont val="Tahoma"/>
            <family val="2"/>
          </rPr>
          <t xml:space="preserve">Heiti:
</t>
        </r>
        <r>
          <rPr>
            <sz val="9"/>
            <color indexed="81"/>
            <rFont val="Tahoma"/>
            <family val="2"/>
          </rPr>
          <t xml:space="preserve">TOPFAS CAT for User 1590 + 1700
TOPFAS for Advanced User-Functional Manager 3600 + 1700
JTS/FAST System Administrator 2190 + 1700
Functional Areas Services (FAS) Operational Usage Overview 1630 + 1700
JEMM CIS System Administrator 1440
</t>
        </r>
      </text>
    </comment>
    <comment ref="L7" authorId="0" shapeId="0">
      <text>
        <r>
          <rPr>
            <b/>
            <sz val="9"/>
            <color indexed="81"/>
            <rFont val="Tahoma"/>
            <family val="2"/>
          </rPr>
          <t>Allar:</t>
        </r>
        <r>
          <rPr>
            <sz val="9"/>
            <color indexed="81"/>
            <rFont val="Tahoma"/>
            <family val="2"/>
          </rPr>
          <t xml:space="preserve">
Hinnanguline maht lähtuvalt uute teenuste implementatsioonist</t>
        </r>
      </text>
    </comment>
    <comment ref="O7" authorId="0" shapeId="0">
      <text>
        <r>
          <rPr>
            <b/>
            <sz val="9"/>
            <color indexed="81"/>
            <rFont val="Tahoma"/>
            <family val="2"/>
          </rPr>
          <t>Allar:</t>
        </r>
        <r>
          <rPr>
            <sz val="9"/>
            <color indexed="81"/>
            <rFont val="Tahoma"/>
            <family val="2"/>
          </rPr>
          <t xml:space="preserve">
Hinnanguline maht lähtuvalt uute teenuste implementatsioonist</t>
        </r>
      </text>
    </comment>
    <comment ref="R7" authorId="0" shapeId="0">
      <text>
        <r>
          <rPr>
            <b/>
            <sz val="9"/>
            <color indexed="81"/>
            <rFont val="Tahoma"/>
            <family val="2"/>
          </rPr>
          <t>Allar:</t>
        </r>
        <r>
          <rPr>
            <sz val="9"/>
            <color indexed="81"/>
            <rFont val="Tahoma"/>
            <family val="2"/>
          </rPr>
          <t xml:space="preserve">
Hinnanguline maht lähtuvalt uute teenuste implementatsioonist</t>
        </r>
      </text>
    </comment>
    <comment ref="U7" authorId="0" shapeId="0">
      <text>
        <r>
          <rPr>
            <b/>
            <sz val="9"/>
            <color indexed="81"/>
            <rFont val="Tahoma"/>
            <family val="2"/>
          </rPr>
          <t>Allar:</t>
        </r>
        <r>
          <rPr>
            <sz val="9"/>
            <color indexed="81"/>
            <rFont val="Tahoma"/>
            <family val="2"/>
          </rPr>
          <t xml:space="preserve">
Hinnanguline maht lähtuvalt uute teenuste implementatsioonist</t>
        </r>
      </text>
    </comment>
    <comment ref="X7" authorId="0" shapeId="0">
      <text>
        <r>
          <rPr>
            <b/>
            <sz val="9"/>
            <color indexed="81"/>
            <rFont val="Tahoma"/>
            <family val="2"/>
          </rPr>
          <t>Allar:</t>
        </r>
        <r>
          <rPr>
            <sz val="9"/>
            <color indexed="81"/>
            <rFont val="Tahoma"/>
            <family val="2"/>
          </rPr>
          <t xml:space="preserve">
Hinnanguline maht lähtuvalt uute teenuste implementatsioonist</t>
        </r>
      </text>
    </comment>
    <comment ref="I9" authorId="1" shapeId="0">
      <text>
        <r>
          <rPr>
            <b/>
            <sz val="9"/>
            <color indexed="81"/>
            <rFont val="Tahoma"/>
            <family val="2"/>
          </rPr>
          <t>Heiti Kruusmaa
microsoft litsentsid</t>
        </r>
        <r>
          <rPr>
            <sz val="9"/>
            <color indexed="81"/>
            <rFont val="Tahoma"/>
            <family val="2"/>
          </rPr>
          <t xml:space="preserve">
</t>
        </r>
      </text>
    </comment>
    <comment ref="L9" authorId="1" shapeId="0">
      <text>
        <r>
          <rPr>
            <b/>
            <sz val="9"/>
            <color indexed="81"/>
            <rFont val="Tahoma"/>
            <family val="2"/>
          </rPr>
          <t>Heiti Kruusmaa:</t>
        </r>
        <r>
          <rPr>
            <sz val="9"/>
            <color indexed="81"/>
            <rFont val="Tahoma"/>
            <family val="2"/>
          </rPr>
          <t xml:space="preserve">
vmware support 480 core
riistvara ja muu tarkvara support 20%
+ microsoft litsentsid
+ Logihaldustarkvara litsents
+ dioodi litsents</t>
        </r>
      </text>
    </comment>
    <comment ref="O9" authorId="1" shapeId="0">
      <text>
        <r>
          <rPr>
            <b/>
            <sz val="9"/>
            <color indexed="81"/>
            <rFont val="Tahoma"/>
            <family val="2"/>
          </rPr>
          <t>Heiti Kruusmaa:
vmware support 480 core
riistvara ja muu tarkvara support 20%
+ microsoft litsentsid
+ Logihaldustarkvara litsents
+dioodi litsents</t>
        </r>
      </text>
    </comment>
    <comment ref="R9" authorId="1" shapeId="0">
      <text>
        <r>
          <rPr>
            <b/>
            <sz val="9"/>
            <color indexed="81"/>
            <rFont val="Tahoma"/>
            <family val="2"/>
          </rPr>
          <t>Heiti Kruusmaa:
vmware support 480 core
riistvara ja muu tarkvara support 20%
+ microsoft litsentsid
+ Logihaldustarkvara litsents
+dioodi litsents</t>
        </r>
      </text>
    </comment>
    <comment ref="U9" authorId="1" shapeId="0">
      <text>
        <r>
          <rPr>
            <sz val="9"/>
            <color indexed="81"/>
            <rFont val="Tahoma"/>
            <family val="2"/>
          </rPr>
          <t>Heiti Kruusmaa:
vmware support 480 core
riistvara ja muu tarkvara support 20%
+ microsoft litsentsid
+ Logihaldustarkvara litsents
+ dioodi litsents</t>
        </r>
      </text>
    </comment>
    <comment ref="X9" authorId="1" shapeId="0">
      <text>
        <r>
          <rPr>
            <b/>
            <sz val="9"/>
            <color indexed="81"/>
            <rFont val="Tahoma"/>
            <family val="2"/>
          </rPr>
          <t>Heiti Kruusmaa:
vmware support 480 core
riistvara ja muu tarkvara support 20%
+ microsoft litsentsid
+ Logihaldustarkvara litsents
+ dioodi litsents</t>
        </r>
      </text>
    </comment>
    <comment ref="B10" authorId="0" shapeId="0">
      <text>
        <r>
          <rPr>
            <b/>
            <sz val="9"/>
            <color indexed="81"/>
            <rFont val="Tahoma"/>
            <family val="2"/>
          </rPr>
          <t>Heiti:</t>
        </r>
        <r>
          <rPr>
            <sz val="9"/>
            <color indexed="81"/>
            <rFont val="Tahoma"/>
            <family val="2"/>
          </rPr>
          <t xml:space="preserve">
Klass A ja B tööjaaamad, võrguseadmed, krüpto, VTC</t>
        </r>
      </text>
    </comment>
    <comment ref="F10" authorId="0" shapeId="0">
      <text>
        <r>
          <rPr>
            <sz val="11"/>
            <color theme="1"/>
            <rFont val="Calibri"/>
            <family val="2"/>
            <charset val="186"/>
            <scheme val="minor"/>
          </rPr>
          <t xml:space="preserve">Heiti:
KaM sihtotstarbeline tegevustoetus
107 Klass B tööjaama, CC elukaare masinate asendus + 17 komplekti sokklisse
30 Klass A tööjaama
VTC seadmed x 2 sokklisse
</t>
        </r>
      </text>
    </comment>
    <comment ref="I10" authorId="2" shapeId="0">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Lisaks 40 klass A tookohta
Krüptoseadmed
Andmelüüsid
Tulemüürid
Lindiseade arhiveerimiseks
Lisaserverid</t>
        </r>
      </text>
    </comment>
    <comment ref="L10" authorId="3" shapeId="0">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Lisaks 40 klass A tookohta</t>
        </r>
      </text>
    </comment>
    <comment ref="O10" authorId="4" shapeId="0">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Serverite ja kettakasti elukaare uuendus</t>
        </r>
      </text>
    </comment>
    <comment ref="B11" authorId="0" shapeId="0">
      <text>
        <r>
          <rPr>
            <b/>
            <sz val="9"/>
            <color indexed="81"/>
            <rFont val="Tahoma"/>
            <family val="2"/>
          </rPr>
          <t>Allar:</t>
        </r>
        <r>
          <rPr>
            <sz val="9"/>
            <color indexed="81"/>
            <rFont val="Tahoma"/>
            <family val="2"/>
          </rPr>
          <t xml:space="preserve">
Võib tinglikult lugeda NATO investeeringuks, kuna 9CP0121 kätkeb endas nii NU kui NCCR-i</t>
        </r>
      </text>
    </comment>
    <comment ref="D11" authorId="1" shapeId="0">
      <text>
        <r>
          <rPr>
            <b/>
            <sz val="9"/>
            <color indexed="81"/>
            <rFont val="Tahoma"/>
            <family val="2"/>
          </rPr>
          <t>Heiti Kruusmaa:</t>
        </r>
        <r>
          <rPr>
            <sz val="9"/>
            <color indexed="81"/>
            <rFont val="Tahoma"/>
            <family val="2"/>
          </rPr>
          <t xml:space="preserve">
WP2- Activity Management System/Servers</t>
        </r>
      </text>
    </comment>
    <comment ref="M11" authorId="1" shapeId="0">
      <text>
        <r>
          <rPr>
            <b/>
            <sz val="9"/>
            <color indexed="81"/>
            <rFont val="Tahoma"/>
            <family val="2"/>
          </rPr>
          <t>Heiti Kruusmaa:</t>
        </r>
        <r>
          <rPr>
            <sz val="9"/>
            <color indexed="81"/>
            <rFont val="Tahoma"/>
            <family val="2"/>
          </rPr>
          <t xml:space="preserve">
WP1- Data Collect and Sit Awareness Capability, Blue/Red Team Tools
WP3 - Simulation Tools (Computer Network, Network Transmission, User)
WP4 - Digital Library and Storage
WP5 - Integration</t>
        </r>
      </text>
    </comment>
    <comment ref="Y11" authorId="1" shapeId="0">
      <text>
        <r>
          <rPr>
            <b/>
            <sz val="9"/>
            <color indexed="81"/>
            <rFont val="Tahoma"/>
            <family val="2"/>
          </rPr>
          <t>Heiti Kruusmaa:</t>
        </r>
        <r>
          <rPr>
            <sz val="9"/>
            <color indexed="81"/>
            <rFont val="Tahoma"/>
            <family val="2"/>
          </rPr>
          <t xml:space="preserve">
NFCR arendus, NCCR federeerimise runtime</t>
        </r>
      </text>
    </comment>
    <comment ref="E14" authorId="0" shapeId="0">
      <text>
        <r>
          <rPr>
            <b/>
            <sz val="9"/>
            <color indexed="81"/>
            <rFont val="Tahoma"/>
            <family val="2"/>
          </rPr>
          <t>Allar:</t>
        </r>
        <r>
          <rPr>
            <sz val="9"/>
            <color indexed="81"/>
            <rFont val="Tahoma"/>
            <family val="2"/>
          </rPr>
          <t xml:space="preserve">
T&amp;A rahastus</t>
        </r>
      </text>
    </comment>
    <comment ref="H14" authorId="0" shapeId="0">
      <text>
        <r>
          <rPr>
            <b/>
            <sz val="9"/>
            <color indexed="81"/>
            <rFont val="Tahoma"/>
            <family val="2"/>
          </rPr>
          <t>Allar:</t>
        </r>
        <r>
          <rPr>
            <sz val="9"/>
            <color indexed="81"/>
            <rFont val="Tahoma"/>
            <family val="2"/>
          </rPr>
          <t xml:space="preserve">
T&amp;A rahastus</t>
        </r>
      </text>
    </comment>
    <comment ref="K14" authorId="0" shapeId="0">
      <text>
        <r>
          <rPr>
            <b/>
            <sz val="9"/>
            <color indexed="81"/>
            <rFont val="Tahoma"/>
            <family val="2"/>
          </rPr>
          <t>Allar:</t>
        </r>
        <r>
          <rPr>
            <sz val="9"/>
            <color indexed="81"/>
            <rFont val="Tahoma"/>
            <family val="2"/>
          </rPr>
          <t xml:space="preserve">
T&amp;A rahastus</t>
        </r>
      </text>
    </comment>
    <comment ref="N14" authorId="0" shapeId="0">
      <text>
        <r>
          <rPr>
            <b/>
            <sz val="9"/>
            <color indexed="81"/>
            <rFont val="Tahoma"/>
            <family val="2"/>
          </rPr>
          <t>Allar:</t>
        </r>
        <r>
          <rPr>
            <sz val="9"/>
            <color indexed="81"/>
            <rFont val="Tahoma"/>
            <family val="2"/>
          </rPr>
          <t xml:space="preserve">
T&amp;A rahastus</t>
        </r>
      </text>
    </comment>
    <comment ref="R14" authorId="0" shapeId="0">
      <text>
        <r>
          <rPr>
            <b/>
            <sz val="9"/>
            <color indexed="81"/>
            <rFont val="Tahoma"/>
            <family val="2"/>
          </rPr>
          <t>Allar:</t>
        </r>
        <r>
          <rPr>
            <sz val="9"/>
            <color indexed="81"/>
            <rFont val="Tahoma"/>
            <family val="2"/>
          </rPr>
          <t xml:space="preserve">
T&amp;A rahastus</t>
        </r>
      </text>
    </comment>
    <comment ref="U14" authorId="0" shapeId="0">
      <text>
        <r>
          <rPr>
            <b/>
            <sz val="9"/>
            <color indexed="81"/>
            <rFont val="Tahoma"/>
            <family val="2"/>
          </rPr>
          <t>Allar:</t>
        </r>
        <r>
          <rPr>
            <sz val="9"/>
            <color indexed="81"/>
            <rFont val="Tahoma"/>
            <family val="2"/>
          </rPr>
          <t xml:space="preserve">
T&amp;A rahastus</t>
        </r>
      </text>
    </comment>
    <comment ref="X14" authorId="0" shapeId="0">
      <text>
        <r>
          <rPr>
            <b/>
            <sz val="9"/>
            <color indexed="81"/>
            <rFont val="Tahoma"/>
            <family val="2"/>
          </rPr>
          <t>Allar:</t>
        </r>
        <r>
          <rPr>
            <sz val="9"/>
            <color indexed="81"/>
            <rFont val="Tahoma"/>
            <family val="2"/>
          </rPr>
          <t xml:space="preserve">
T&amp;A rahastus</t>
        </r>
      </text>
    </comment>
    <comment ref="B15" authorId="0" shapeId="0">
      <text>
        <r>
          <rPr>
            <b/>
            <sz val="9"/>
            <color indexed="81"/>
            <rFont val="Tahoma"/>
            <family val="2"/>
          </rPr>
          <t>Allar:</t>
        </r>
        <r>
          <rPr>
            <sz val="9"/>
            <color indexed="81"/>
            <rFont val="Tahoma"/>
            <family val="2"/>
          </rPr>
          <t xml:space="preserve">
7 ametikohta:
1. Tooteomanik/Koordinaator/projektijuht
2. Võrguinsener
3. Virtualiseerimise insener
4. MS/IAM insener
5. Portaali/sisu haldur (AMS + DL)
6. Registripidaja
7. Minitooringuspetsialist
</t>
        </r>
      </text>
    </comment>
    <comment ref="E15" authorId="1" shapeId="0">
      <text/>
    </comment>
    <comment ref="K15" authorId="1" shapeId="0">
      <text>
        <r>
          <rPr>
            <sz val="11"/>
            <color theme="1"/>
            <rFont val="Calibri"/>
            <family val="2"/>
            <charset val="186"/>
            <scheme val="minor"/>
          </rPr>
          <t>Heiti Kruusmaa:
KaM sihtotstarbeline tegevustoetus</t>
        </r>
      </text>
    </comment>
    <comment ref="L15" authorId="1" shapeId="0">
      <text>
        <r>
          <rPr>
            <b/>
            <sz val="9"/>
            <color indexed="81"/>
            <rFont val="Tahoma"/>
            <family val="2"/>
          </rPr>
          <t>Heiti Kruusmaa:</t>
        </r>
        <r>
          <rPr>
            <sz val="9"/>
            <color indexed="81"/>
            <rFont val="Tahoma"/>
            <family val="2"/>
          </rPr>
          <t xml:space="preserve">
Lisa tööjõu kulud
</t>
        </r>
      </text>
    </comment>
    <comment ref="N15" authorId="1" shapeId="0">
      <text>
        <r>
          <rPr>
            <sz val="11"/>
            <color theme="1"/>
            <rFont val="Calibri"/>
            <family val="2"/>
            <charset val="186"/>
            <scheme val="minor"/>
          </rPr>
          <t>Heiti Kruusmaa:
KaM sihtotstarbeline tegevustoetus</t>
        </r>
      </text>
    </comment>
    <comment ref="O15" authorId="1" shapeId="0">
      <text>
        <r>
          <rPr>
            <b/>
            <sz val="9"/>
            <color indexed="81"/>
            <rFont val="Tahoma"/>
            <family val="2"/>
          </rPr>
          <t>Heiti Kruusmaa:</t>
        </r>
        <r>
          <rPr>
            <sz val="9"/>
            <color indexed="81"/>
            <rFont val="Tahoma"/>
            <family val="2"/>
          </rPr>
          <t xml:space="preserve">
Tööjõukulu kuni FOC</t>
        </r>
      </text>
    </comment>
    <comment ref="E16" authorId="0" shapeId="0">
      <text>
        <r>
          <rPr>
            <b/>
            <sz val="9"/>
            <color indexed="81"/>
            <rFont val="Tahoma"/>
            <family val="2"/>
          </rPr>
          <t>Allar:</t>
        </r>
        <r>
          <rPr>
            <sz val="9"/>
            <color indexed="81"/>
            <rFont val="Tahoma"/>
            <family val="2"/>
          </rPr>
          <t xml:space="preserve">
R14 sokli väljaehitus</t>
        </r>
      </text>
    </comment>
    <comment ref="I16" authorId="5" shapeId="0">
      <text>
        <r>
          <rPr>
            <sz val="11"/>
            <color theme="1"/>
            <rFont val="Calibri"/>
            <family val="2"/>
            <charset val="186"/>
            <scheme val="minor"/>
          </rPr>
          <t xml:space="preserve">[Threaded comment]
Your version of Excel allows you to read this threaded comment; however, any edits to it will get removed if the file is opened in a newer version of Excel. Learn more: https://go.microsoft.com/fwlink/?linkid=870924
Comment:
    Ruumide turvanõuete parendamine vastavalt NSA nõuetele </t>
        </r>
      </text>
    </comment>
    <comment ref="E18" authorId="0" shapeId="0">
      <text>
        <r>
          <rPr>
            <b/>
            <sz val="9"/>
            <color indexed="81"/>
            <rFont val="Tahoma"/>
            <family val="2"/>
          </rPr>
          <t>Allar:</t>
        </r>
        <r>
          <rPr>
            <sz val="9"/>
            <color indexed="81"/>
            <rFont val="Tahoma"/>
            <family val="2"/>
          </rPr>
          <t xml:space="preserve">
F12 serveriruumi ja elektri parendustööd, turvaklassi tõstmine</t>
        </r>
      </text>
    </comment>
    <comment ref="B19" authorId="0" shapeId="0">
      <text>
        <r>
          <rPr>
            <b/>
            <sz val="9"/>
            <color indexed="81"/>
            <rFont val="Tahoma"/>
            <family val="2"/>
          </rPr>
          <t>Allar:</t>
        </r>
        <r>
          <rPr>
            <sz val="9"/>
            <color indexed="81"/>
            <rFont val="Tahoma"/>
            <family val="2"/>
          </rPr>
          <t xml:space="preserve">
Hetke kalkulatsiooni aluseks on võetud 2022 aasta keskmine elektrihind 18,38 s/kwh. Eeldatav voolu tarve 2 seadmekapi ja jahutuse kohta aastas 70,200kwh</t>
        </r>
      </text>
    </comment>
    <comment ref="N20" authorId="1" shapeId="0">
      <text>
        <r>
          <rPr>
            <sz val="11"/>
            <color theme="1"/>
            <rFont val="Calibri"/>
            <family val="2"/>
            <charset val="186"/>
            <scheme val="minor"/>
          </rPr>
          <t>Heiti Kruusmaa:
CC + Taani Õhuvägi + JFCNP</t>
        </r>
      </text>
    </comment>
    <comment ref="Q20" authorId="1" shapeId="0">
      <text>
        <r>
          <rPr>
            <sz val="11"/>
            <color theme="1"/>
            <rFont val="Calibri"/>
            <family val="2"/>
            <charset val="186"/>
            <scheme val="minor"/>
          </rPr>
          <t>Heiti Kruusmaa:
CC + Taani Õhuvägi + JFCNP + Bundeswehr</t>
        </r>
      </text>
    </comment>
    <comment ref="T20" authorId="1" shapeId="0">
      <text>
        <r>
          <rPr>
            <sz val="11"/>
            <color theme="1"/>
            <rFont val="Calibri"/>
            <family val="2"/>
            <charset val="186"/>
            <scheme val="minor"/>
          </rPr>
          <t>Heiti Kruusmaa:
Heiti Kruusmaa:
CC + Taani Õhuvägi + JFCNP + Bundeswehr</t>
        </r>
      </text>
    </comment>
    <comment ref="W20" authorId="1" shapeId="0">
      <text>
        <r>
          <rPr>
            <sz val="11"/>
            <color theme="1"/>
            <rFont val="Calibri"/>
            <family val="2"/>
            <charset val="186"/>
            <scheme val="minor"/>
          </rPr>
          <t>Heiti Kruusmaa:
Heiti Kruusmaa:
CC + Taani Õhuvägi + JFCNP + Bundeswehr</t>
        </r>
      </text>
    </comment>
    <comment ref="Z20" authorId="1" shapeId="0">
      <text>
        <r>
          <rPr>
            <sz val="11"/>
            <color theme="1"/>
            <rFont val="Calibri"/>
            <family val="2"/>
            <charset val="186"/>
            <scheme val="minor"/>
          </rPr>
          <t>Heiti Kruusmaa:
Heiti Kruusmaa:
CC + Taani Õhuvägi + JFCNP + Bundeswehr</t>
        </r>
      </text>
    </comment>
    <comment ref="B21" authorId="0" shapeId="0">
      <text>
        <r>
          <rPr>
            <b/>
            <sz val="9"/>
            <color indexed="81"/>
            <rFont val="Tahoma"/>
            <family val="2"/>
          </rPr>
          <t>Allar:</t>
        </r>
        <r>
          <rPr>
            <sz val="9"/>
            <color indexed="81"/>
            <rFont val="Tahoma"/>
            <family val="2"/>
          </rPr>
          <t xml:space="preserve">
1200€/inimene/kuu</t>
        </r>
      </text>
    </comment>
    <comment ref="N21" authorId="0" shapeId="0">
      <text>
        <r>
          <rPr>
            <b/>
            <sz val="9"/>
            <color indexed="81"/>
            <rFont val="Tahoma"/>
            <family val="2"/>
          </rPr>
          <t>Allar:</t>
        </r>
        <r>
          <rPr>
            <sz val="9"/>
            <color indexed="81"/>
            <rFont val="Tahoma"/>
            <family val="2"/>
          </rPr>
          <t xml:space="preserve">
10 kasutajat iga kuu
Heiti: CyOC kasutus</t>
        </r>
      </text>
    </comment>
    <comment ref="Q21" authorId="0" shapeId="0">
      <text>
        <r>
          <rPr>
            <b/>
            <sz val="9"/>
            <color indexed="81"/>
            <rFont val="Tahoma"/>
            <family val="2"/>
          </rPr>
          <t>Allar:</t>
        </r>
        <r>
          <rPr>
            <sz val="9"/>
            <color indexed="81"/>
            <rFont val="Tahoma"/>
            <family val="2"/>
          </rPr>
          <t xml:space="preserve">
20 kasutajat iga kuu</t>
        </r>
      </text>
    </comment>
    <comment ref="T21" authorId="0" shapeId="0">
      <text>
        <r>
          <rPr>
            <b/>
            <sz val="9"/>
            <color indexed="81"/>
            <rFont val="Tahoma"/>
            <family val="2"/>
          </rPr>
          <t>Allar:</t>
        </r>
        <r>
          <rPr>
            <sz val="9"/>
            <color indexed="81"/>
            <rFont val="Tahoma"/>
            <family val="2"/>
          </rPr>
          <t xml:space="preserve">
30 kasutajat iga kuu</t>
        </r>
      </text>
    </comment>
    <comment ref="W21" authorId="0" shapeId="0">
      <text>
        <r>
          <rPr>
            <b/>
            <sz val="9"/>
            <color indexed="81"/>
            <rFont val="Tahoma"/>
            <family val="2"/>
          </rPr>
          <t>Allar:</t>
        </r>
        <r>
          <rPr>
            <sz val="9"/>
            <color indexed="81"/>
            <rFont val="Tahoma"/>
            <family val="2"/>
          </rPr>
          <t xml:space="preserve">
30 kasutajat iga kuu</t>
        </r>
      </text>
    </comment>
    <comment ref="Z21" authorId="0" shapeId="0">
      <text>
        <r>
          <rPr>
            <b/>
            <sz val="9"/>
            <color indexed="81"/>
            <rFont val="Tahoma"/>
            <family val="2"/>
          </rPr>
          <t>Allar:</t>
        </r>
        <r>
          <rPr>
            <sz val="9"/>
            <color indexed="81"/>
            <rFont val="Tahoma"/>
            <family val="2"/>
          </rPr>
          <t xml:space="preserve">
30 kasutajat iga kuu</t>
        </r>
      </text>
    </comment>
    <comment ref="B22" authorId="0" shapeId="0">
      <text>
        <r>
          <rPr>
            <b/>
            <sz val="9"/>
            <color indexed="81"/>
            <rFont val="Tahoma"/>
            <family val="2"/>
          </rPr>
          <t>Allar:</t>
        </r>
        <r>
          <rPr>
            <sz val="9"/>
            <color indexed="81"/>
            <rFont val="Tahoma"/>
            <family val="2"/>
          </rPr>
          <t xml:space="preserve">
1 arendusprojekt = ca  500€/kuu/kasutaja
Heiti: FMN Valideerimine, Kaitsetööstuse toetus</t>
        </r>
      </text>
    </comment>
    <comment ref="N22" authorId="1" shapeId="0">
      <text>
        <r>
          <rPr>
            <b/>
            <sz val="9"/>
            <color indexed="81"/>
            <rFont val="Tahoma"/>
            <family val="2"/>
          </rPr>
          <t>Heiti Kruusmaa:</t>
        </r>
        <r>
          <rPr>
            <sz val="9"/>
            <color indexed="81"/>
            <rFont val="Tahoma"/>
            <family val="2"/>
          </rPr>
          <t xml:space="preserve">
KüVJ + kaitsetööstus</t>
        </r>
      </text>
    </comment>
    <comment ref="Q22" authorId="0" shapeId="0">
      <text>
        <r>
          <rPr>
            <b/>
            <sz val="9"/>
            <color indexed="81"/>
            <rFont val="Tahoma"/>
            <family val="2"/>
          </rPr>
          <t>Allar:</t>
        </r>
        <r>
          <rPr>
            <sz val="9"/>
            <color indexed="81"/>
            <rFont val="Tahoma"/>
            <family val="2"/>
          </rPr>
          <t xml:space="preserve">
2 arendusprojekti
Heiti: KüVJ + Kaitsetööstus</t>
        </r>
      </text>
    </comment>
    <comment ref="T22" authorId="1" shapeId="0">
      <text>
        <r>
          <rPr>
            <b/>
            <sz val="9"/>
            <color indexed="81"/>
            <rFont val="Tahoma"/>
            <family val="2"/>
          </rPr>
          <t>Heiti Kruusmaa:</t>
        </r>
        <r>
          <rPr>
            <sz val="9"/>
            <color indexed="81"/>
            <rFont val="Tahoma"/>
            <family val="2"/>
          </rPr>
          <t xml:space="preserve">
KüVJ + Kaitsetööstus</t>
        </r>
      </text>
    </comment>
    <comment ref="W22" authorId="1" shapeId="0">
      <text>
        <r>
          <rPr>
            <b/>
            <sz val="9"/>
            <color indexed="81"/>
            <rFont val="Tahoma"/>
            <family val="2"/>
          </rPr>
          <t>Heiti Kruusmaa:</t>
        </r>
        <r>
          <rPr>
            <sz val="9"/>
            <color indexed="81"/>
            <rFont val="Tahoma"/>
            <family val="2"/>
          </rPr>
          <t xml:space="preserve">
KüVJ + Kaitsetööstus</t>
        </r>
      </text>
    </comment>
    <comment ref="Z22" authorId="1" shapeId="0">
      <text>
        <r>
          <rPr>
            <b/>
            <sz val="9"/>
            <color indexed="81"/>
            <rFont val="Tahoma"/>
            <family val="2"/>
          </rPr>
          <t>Heiti Kruusmaa:</t>
        </r>
        <r>
          <rPr>
            <sz val="9"/>
            <color indexed="81"/>
            <rFont val="Tahoma"/>
            <family val="2"/>
          </rPr>
          <t xml:space="preserve">
KüVJ + Kaitsetööstus</t>
        </r>
      </text>
    </comment>
  </commentList>
</comments>
</file>

<file path=xl/sharedStrings.xml><?xml version="1.0" encoding="utf-8"?>
<sst xmlns="http://schemas.openxmlformats.org/spreadsheetml/2006/main" count="512" uniqueCount="252">
  <si>
    <t>Dokumendi nimetamine</t>
  </si>
  <si>
    <t xml:space="preserve">LT_(asutuse kood)_(lisataotluse lühinimetus) </t>
  </si>
  <si>
    <t>Näide: LT_K50_Stebby</t>
  </si>
  <si>
    <t>TÄIDAB KOOSTAJA</t>
  </si>
  <si>
    <t>Rida</t>
  </si>
  <si>
    <t>Andmevälja nimetus</t>
  </si>
  <si>
    <t>Sisu (täidab asutus)</t>
  </si>
  <si>
    <t>Juhised täitmiseks</t>
  </si>
  <si>
    <t xml:space="preserve">Lisataotluse nimetus </t>
  </si>
  <si>
    <t>Lihtne, üheselt mõistetav nimetus, mis avab lisataotluse sisu.</t>
  </si>
  <si>
    <t>Asutus</t>
  </si>
  <si>
    <t xml:space="preserve">Sihtasutus CR14 </t>
  </si>
  <si>
    <t>Asutus, kes esitab taotluse</t>
  </si>
  <si>
    <t>Koostaja</t>
  </si>
  <si>
    <t>Silver Andre</t>
  </si>
  <si>
    <t>Lisataotlust koostav isik</t>
  </si>
  <si>
    <t>Vastutav isik</t>
  </si>
  <si>
    <t>Teema eest vastutav teenusejuht/oskonnajuhataja</t>
  </si>
  <si>
    <t>Vastutav osakond/üksus</t>
  </si>
  <si>
    <t>Teema eest vastutav osakond/üksus asutuses.</t>
  </si>
  <si>
    <t>Probleemi kirjeldus</t>
  </si>
  <si>
    <t xml:space="preserve">Selge ja konkreetne probleem, mida lahendatakse, lühikirjeldus paari olulise faktiga, mis põhistavad taotlust. 
Kirjeldada, milles väljendub vajaduse kriitilisus/olulisus/vältimatus. </t>
  </si>
  <si>
    <t>Tulemuse ja lahenduse kirjeldus</t>
  </si>
  <si>
    <t>Mis on soovitav tulemus (konkreetne ja mõõdetav tulemus, mida soovitakse saavutada)?
Milline on lahendus tulemuse saavutamiseks (probleemi lahenduse kirjeldus)?
Miks on just selline lahendus parim?
Millised on pakutava lahenduse alternatiivid?
Kes on mõjutatud sihtgrupp?
Mõõdik(ud) millega saab hinnata, et tulemus saavutati ("raha kulutatud" või "projekt tehtud" ei ole piisav mõõdik edukuse hindamiseks).</t>
  </si>
  <si>
    <t>Tegevuse riskid, ajaraam ja alternatiivid</t>
  </si>
  <si>
    <t>Kas lahendatav probleem on ühekordne, püsiv või perioodiliselt korduv?
Kuidas tagatakse pakutava lahenduse jätkusuutlikkus?
Lahenduse elluviimise vajalikud eeldused. Mis juhtub, kui raha saadakse 25% vähem, 50% vähem, mis oleksid alternatiivid rahastusmahtude, tulemuse või tähtaja osas?
Lanenduse realiseerimise riskid, hinnang nende realiseerumise tõenäosusele, riski realiseerumise mõju tulemusele, ajakavale või eelarvele, riski maandamise tegevused ja projekti puhul projektijuhi nimi.</t>
  </si>
  <si>
    <t>TÄIDAB VASTUTAV ISIK (Kaitseministeerium)</t>
  </si>
  <si>
    <t>Teenus, millesse panustab</t>
  </si>
  <si>
    <t xml:space="preserve">Seostab lisataotluse teenusega. Valida etteantud nimekirjast.
</t>
  </si>
  <si>
    <t>11</t>
  </si>
  <si>
    <t>Link teenuse kaardile</t>
  </si>
  <si>
    <t xml:space="preserve">Teenuse kaardid asuvad siin:
</t>
  </si>
  <si>
    <t>KaM, KL, KRA, ESM:</t>
  </si>
  <si>
    <t>KMAKi koostaja töökeskkond - Teenused - Kõik dokumendid (mil.intra)</t>
  </si>
  <si>
    <t>KV, RKIK:</t>
  </si>
  <si>
    <t>Teenused - Kõik teenused (mil.intra)</t>
  </si>
  <si>
    <t>Mõõdik, mida mõjutab</t>
  </si>
  <si>
    <t>Lisada programmi tegevuse/põhitegevuse ja teenuse mõõdikute nimetused, millele saavutustasemeid lisataotluse rahuldamine mõjutab. Iga mõõdiku puhul ära näidata aata, mõõdiku planeeritud tase ja eeldatav tase lisarahastuse eraldamisel.</t>
  </si>
  <si>
    <t>Seos planeerimisühikuga</t>
  </si>
  <si>
    <t>Seostab lisataotluse planeerimisühikuga.</t>
  </si>
  <si>
    <t>Seos strateegilise dokumendi, ministri prioriteedi, direktiivi või muude õigusaktidega</t>
  </si>
  <si>
    <t>Viide srateegilisele dokumendile vm dokumendile, kui on seos (nt 01.01.2019 ministri käskkirjaga nr 1 kinnitatud poliitika aluspaber). Viidet KMAKile ei lisata.</t>
  </si>
  <si>
    <t>Välise rahastuse kasutamise võimalus</t>
  </si>
  <si>
    <t>Kas on võimalik kasutada valitsemisala välist rahastust? _x000D_Millist (fond, abikõlblikkuse ulatus jms)?
Kirjeldada mh siis, kui taotlus on seotud välistoetuse omafinantseeringuga või on võimalik kaaluda teise valitsemisala või välisrahastuse kaasamist (näiteks Euroopa Komisjoni otsetoetus vms).</t>
  </si>
  <si>
    <t>TÄIDAB FINANTSJUHT KOOSTÖÖS TAOTLUSE KOOSTAJAGA</t>
  </si>
  <si>
    <r>
      <t xml:space="preserve">Taotlusega seotud eelarve - olemasolev eelarve ja lisavajaduse jaotus. 
</t>
    </r>
    <r>
      <rPr>
        <b/>
        <sz val="11"/>
        <color indexed="40"/>
        <rFont val="Arial"/>
        <family val="2"/>
        <charset val="186"/>
      </rPr>
      <t>Juhul kui eelarve on planeeritud enam kui 4 kohalise kontoga, siis tabelis esitada andmed sama suurusjärgu konto kohta.</t>
    </r>
    <r>
      <rPr>
        <b/>
        <sz val="11"/>
        <color indexed="8"/>
        <rFont val="Arial"/>
        <family val="2"/>
        <charset val="186"/>
      </rPr>
      <t xml:space="preserve">
</t>
    </r>
    <r>
      <rPr>
        <b/>
        <sz val="11"/>
        <color indexed="16"/>
        <rFont val="Arial"/>
        <family val="2"/>
        <charset val="186"/>
      </rPr>
      <t>Summad esitada ilma käibemaksuta, näidates ära reale rakenduva käibemaksumäära.</t>
    </r>
    <r>
      <rPr>
        <b/>
        <sz val="11"/>
        <color indexed="8"/>
        <rFont val="Arial"/>
        <family val="2"/>
        <charset val="186"/>
      </rPr>
      <t xml:space="preserve">
Ridu võib lisada. </t>
    </r>
  </si>
  <si>
    <t>2022 tegelik kulu</t>
  </si>
  <si>
    <t>Olemasolev/planeeritud eelarve</t>
  </si>
  <si>
    <r>
      <rPr>
        <b/>
        <sz val="11"/>
        <color rgb="FF000000"/>
        <rFont val="Arial"/>
        <family val="2"/>
      </rPr>
      <t xml:space="preserve">Eelarve muutus ehk </t>
    </r>
    <r>
      <rPr>
        <b/>
        <sz val="11"/>
        <color rgb="FFFF0000"/>
        <rFont val="Arial"/>
        <family val="2"/>
      </rPr>
      <t>lisavajadus (</t>
    </r>
    <r>
      <rPr>
        <b/>
        <sz val="11"/>
        <color rgb="FF000000"/>
        <rFont val="Arial"/>
        <family val="2"/>
      </rPr>
      <t>+/-)</t>
    </r>
  </si>
  <si>
    <t>Uus eelarve (mitte täita)</t>
  </si>
  <si>
    <t>Muudatuse selgitus</t>
  </si>
  <si>
    <t>Konto vähemalt 4 kohaline</t>
  </si>
  <si>
    <t>Käibemaksu määr</t>
  </si>
  <si>
    <t>Kulu kirjeldus</t>
  </si>
  <si>
    <t>2023 EA täitmise prognoos</t>
  </si>
  <si>
    <t>2024 EA</t>
  </si>
  <si>
    <t>2025 EA</t>
  </si>
  <si>
    <t>2026 EA</t>
  </si>
  <si>
    <t>2027 EA</t>
  </si>
  <si>
    <t>2028 EA</t>
  </si>
  <si>
    <t>1</t>
  </si>
  <si>
    <t>Tööjõukulu 5 inimest</t>
  </si>
  <si>
    <t>2</t>
  </si>
  <si>
    <t>Küberjulgeoleku valdkonna teadus- ja hariduslik projekt (KüberNaaskel)</t>
  </si>
  <si>
    <t>3</t>
  </si>
  <si>
    <t>4</t>
  </si>
  <si>
    <t>5</t>
  </si>
  <si>
    <t>6</t>
  </si>
  <si>
    <t>7</t>
  </si>
  <si>
    <t>8</t>
  </si>
  <si>
    <t>9</t>
  </si>
  <si>
    <t>10</t>
  </si>
  <si>
    <t>12</t>
  </si>
  <si>
    <t>13</t>
  </si>
  <si>
    <t>14</t>
  </si>
  <si>
    <t>15</t>
  </si>
  <si>
    <t>16</t>
  </si>
  <si>
    <t>17</t>
  </si>
  <si>
    <t>18</t>
  </si>
  <si>
    <t>19</t>
  </si>
  <si>
    <t>20</t>
  </si>
  <si>
    <t>21</t>
  </si>
  <si>
    <t>22</t>
  </si>
  <si>
    <t>23</t>
  </si>
  <si>
    <t>24</t>
  </si>
  <si>
    <t>25</t>
  </si>
  <si>
    <t>26</t>
  </si>
  <si>
    <t>27</t>
  </si>
  <si>
    <t>28</t>
  </si>
  <si>
    <t>KOKKU</t>
  </si>
  <si>
    <t>CR14 KMAKI lisataotluse eelarveosa sisaldab järgnevaid projekte vastavatelt taotluse alalehtedelt:</t>
  </si>
  <si>
    <t>Nr</t>
  </si>
  <si>
    <t>Lisataotluse projekti nimetus</t>
  </si>
  <si>
    <t>Seletus</t>
  </si>
  <si>
    <t>CR14 poolt taotletav summa kokku 2025-2029</t>
  </si>
  <si>
    <t>Lisataotlus KaMi poolt rahuldatud (Jah/Ei)</t>
  </si>
  <si>
    <t>KaMi kommentarid</t>
  </si>
  <si>
    <t>Vältimatud kulud KaM haldusala võimete hoidmiseks ja arendamiseks</t>
  </si>
  <si>
    <t xml:space="preserve">1.1. </t>
  </si>
  <si>
    <t>sh LT1_NCCR võime välja ehitamine Eestis</t>
  </si>
  <si>
    <t>Vältimatud kulud kriitilise infra ja tööjõu tarbeks</t>
  </si>
  <si>
    <t xml:space="preserve">1.2. </t>
  </si>
  <si>
    <t>sh LT2_Tehisintellekti võime arendamine KaM haldusalas</t>
  </si>
  <si>
    <t xml:space="preserve">1.3. </t>
  </si>
  <si>
    <t>sh LT3_Palgatasemete kaasajastamine, konkurentsivõimelisuse säilitamine</t>
  </si>
  <si>
    <t>Vältimatud kulud kriitilise tööjõu tarbeks</t>
  </si>
  <si>
    <t>Kokku LT1 - LT3</t>
  </si>
  <si>
    <t>Kontroll:</t>
  </si>
  <si>
    <t>NCCRi võime välja ehitamine Eestis</t>
  </si>
  <si>
    <r>
      <rPr>
        <sz val="11"/>
        <color rgb="FF000000"/>
        <rFont val="Arial"/>
      </rPr>
      <t xml:space="preserve">Kaitseministeerium on endale võtnud kohustuse pakkumaks NATOle NCCR võimet (nov 2022 ja 06.11.2023 no 9.3-7/23/388 - Kiri ACTsse LTC David Julazadeh); 09.04.2024 ühispakkumine Hispaania Kuningriigiga; ACT vastus ühispakkumisele ACT/CAPDEV/CAP/TT-8669/SER:NU; 21.10.2024 Kirjalik kokkulepe Hispaania Kuningriigiga </t>
    </r>
    <r>
      <rPr>
        <i/>
        <sz val="11"/>
        <color rgb="FF000000"/>
        <rFont val="Arial"/>
      </rPr>
      <t>NCCR Scope and Work Breakdown Structure (WBS)</t>
    </r>
    <r>
      <rPr>
        <sz val="11"/>
        <color rgb="FF000000"/>
        <rFont val="Arial"/>
      </rPr>
      <t>, kuid pole võime pakkumiseks plaaninud O&amp;M kulusid teenuse pakkumiseks NATOle. Sõlmimisel on Kaitseministeeriumi ja CR14 vaheline tsiviilõiguslik leping. Lepingu eesmärgiks on ECCR-i väljaehitamine NCCR projekti raames, ECCR-i opereerimine NFCR teenuse osutamiseks ning töötlussüsteemi valmiduse saavutamine kuni tasemel NATO SECRET. NCCR võime loomiseks ja selle operatsioonide tagamiseks on tarvis katta töötajate (6) tööjõukulud ja NCCR inseneride kriitiliste kompetentside hoidmiseks tehtavad investeeringud. Kaitseväe prioriteetides ei ole täna kaitsetööstuse küberettevõtete toetamine CWIX õppuse raames NS tasemel  teenuste ja toodete valideerimisel, verifitseerimisel ja sertifitseerimisel - CR14 on motiveeritud seda võimelünka täitma.</t>
    </r>
  </si>
  <si>
    <r>
      <rPr>
        <sz val="11"/>
        <color rgb="FF000000"/>
        <rFont val="Arial"/>
      </rPr>
      <t xml:space="preserve">NCCR võime on tagatud vastavalt </t>
    </r>
    <r>
      <rPr>
        <b/>
        <u/>
        <sz val="11"/>
        <color rgb="FF000000"/>
        <rFont val="Arial"/>
      </rPr>
      <t>KM võetud kohustusele ja lähtudes NATO tingimustest/kokkulepetest ning hallatud lähtuvalt NCCRile seatud infoturbe- ja muudest kvaliteedistandarditest</t>
    </r>
    <r>
      <rPr>
        <sz val="11"/>
        <color rgb="FF000000"/>
        <rFont val="Arial"/>
      </rPr>
      <t>. Mõõdik:</t>
    </r>
    <r>
      <rPr>
        <b/>
        <u/>
        <sz val="11"/>
        <color rgb="FF000000"/>
        <rFont val="Arial"/>
      </rPr>
      <t xml:space="preserve"> Liitlaste </t>
    </r>
    <r>
      <rPr>
        <sz val="11"/>
        <color rgb="FF000000"/>
        <rFont val="Arial"/>
      </rPr>
      <t>kohalolek ja</t>
    </r>
    <r>
      <rPr>
        <b/>
        <sz val="11"/>
        <color rgb="FF000000"/>
        <rFont val="Arial"/>
      </rPr>
      <t xml:space="preserve"> </t>
    </r>
    <r>
      <rPr>
        <b/>
        <u/>
        <sz val="11"/>
        <color rgb="FF000000"/>
        <rFont val="Arial"/>
      </rPr>
      <t>integreerimine</t>
    </r>
    <r>
      <rPr>
        <sz val="11"/>
        <color rgb="FF000000"/>
        <rFont val="Arial"/>
      </rPr>
      <t xml:space="preserve"> KV üksustega on tagatud, st NATO õppused ja tegevused toimuvad CR14-s. Võime käivitamisel tagatakse </t>
    </r>
    <r>
      <rPr>
        <b/>
        <u/>
        <sz val="11"/>
        <color rgb="FF000000"/>
        <rFont val="Arial"/>
      </rPr>
      <t>hukukindlus ja juhtimise jätkusuutlikkus</t>
    </r>
    <r>
      <rPr>
        <sz val="11"/>
        <color rgb="FF000000"/>
        <rFont val="Arial"/>
      </rPr>
      <t xml:space="preserve"> KV ja NATO sõjalistele staapidele. NATO ja KM vahelises pakkumises alternatiive sisuliselt ei ole ning </t>
    </r>
    <r>
      <rPr>
        <sz val="11"/>
        <color rgb="FF0070C0"/>
        <rFont val="Arial"/>
      </rPr>
      <t>võime välja arendamata jätmisel kirjutatakse juba tehtud investeeringud kuluks</t>
    </r>
    <r>
      <rPr>
        <sz val="11"/>
        <color rgb="FF000000"/>
        <rFont val="Arial"/>
      </rPr>
      <t xml:space="preserve">. Vältimatute kulude ja võime osaks on Rävala puiestee 14 väljaõppetaristu, täiendavad IKT seadmed võime </t>
    </r>
    <r>
      <rPr>
        <sz val="11"/>
        <color rgb="FF0070C0"/>
        <rFont val="Arial"/>
      </rPr>
      <t>terviklikuks</t>
    </r>
    <r>
      <rPr>
        <sz val="11"/>
        <color rgb="FF000000"/>
        <rFont val="Arial"/>
      </rPr>
      <t xml:space="preserve"> väljaehitamiseks. ECCR toetab kaitsetööstust NS tasemel </t>
    </r>
    <r>
      <rPr>
        <sz val="11"/>
        <color rgb="FF0070C0"/>
        <rFont val="Arial"/>
      </rPr>
      <t>läbi selle, et võimaldab toodete sisenemist NATO liikmesriikide turule</t>
    </r>
    <r>
      <rPr>
        <sz val="11"/>
        <color rgb="FF000000"/>
        <rFont val="Arial"/>
      </rPr>
      <t xml:space="preserve">. Tekib lisavõimalus luua keskkond, mille peal on võimalik läbi harjutada ja katsetada küberdomeeni </t>
    </r>
    <r>
      <rPr>
        <b/>
        <u/>
        <sz val="11"/>
        <color rgb="FF000000"/>
        <rFont val="Arial"/>
      </rPr>
      <t>regionaalseid kaitseplaane</t>
    </r>
    <r>
      <rPr>
        <sz val="11"/>
        <color rgb="FF000000"/>
        <rFont val="Arial"/>
      </rPr>
      <t xml:space="preserve">, testida IKT toimepidevust turvalisel moel. CCR võime panustab otseselt küberplaanide </t>
    </r>
    <r>
      <rPr>
        <sz val="11"/>
        <color rgb="FF0070C0"/>
        <rFont val="Arial"/>
      </rPr>
      <t>rakendatavusse</t>
    </r>
    <r>
      <rPr>
        <sz val="11"/>
        <color rgb="FF000000"/>
        <rFont val="Arial"/>
      </rPr>
      <t>. Kogu harjutusväljade taristu ja tööjõud sh. CCR toetab KV IKT taristu hukukindlust. NCCR võime on tagatud vastavalt KM võetud kohustusele ja lähtudes NATO tingimustest/kokkulepetest. Investeeringu tasuvuse kalkulatsioonid on nähtaval vahelehel "Investeeringu tasuvus".</t>
    </r>
  </si>
  <si>
    <r>
      <rPr>
        <b/>
        <sz val="11"/>
        <color rgb="FF000000"/>
        <rFont val="Arial"/>
        <family val="2"/>
      </rPr>
      <t xml:space="preserve">CCR käivitamiseks vajalike täiendavate IKT investeeringute tegemata jätmine: </t>
    </r>
    <r>
      <rPr>
        <b/>
        <u/>
        <sz val="11"/>
        <color rgb="FF000000"/>
        <rFont val="Arial"/>
        <family val="2"/>
      </rPr>
      <t>MÕJU:</t>
    </r>
    <r>
      <rPr>
        <sz val="11"/>
        <color rgb="FF000000"/>
        <rFont val="Arial"/>
        <family val="2"/>
      </rPr>
      <t xml:space="preserve"> 1) Ei ole võimalik täita KM võetud kohustust ja CR14-le delegeeritud ülesannet tagada NATOle vastav tehniline taristu NATO Classified Cyber Range õppuste taristu tagamiseks NATOle vastavalt NATO poolt saadetud RFI-le (ACT/CAPDEV/CYBER/TT-6114/SER:NU:1279 ) ja 21.10.2024 kirjalikule kokkuleppele Hispaania Kuningriigiga</t>
    </r>
    <r>
      <rPr>
        <i/>
        <sz val="11"/>
        <color rgb="FF000000"/>
        <rFont val="Arial"/>
        <family val="2"/>
      </rPr>
      <t xml:space="preserve"> NCCR Scope and Work Breakdown Structure (WBS) </t>
    </r>
    <r>
      <rPr>
        <sz val="11"/>
        <color rgb="FF000000"/>
        <rFont val="Arial"/>
        <family val="2"/>
      </rPr>
      <t xml:space="preserve">.  2) CR14 jääb igal aastal saamata ca 700K€ täiendavat välisrahastust, mis omakorda ei võimalda vähendada riigieelarveliste vahendite sõltuvust KM-ist. 3) </t>
    </r>
    <r>
      <rPr>
        <sz val="11"/>
        <color rgb="FF0070C0"/>
        <rFont val="Arial"/>
        <family val="2"/>
      </rPr>
      <t xml:space="preserve">Võimalik mainekahju teke Eestile. Kokkulepetest ja kohustustest taganemise tulemusel, ei võeta Eestit kui usaldusväärset partnerit rahvusvahelises koostöös. </t>
    </r>
    <r>
      <rPr>
        <b/>
        <u/>
        <sz val="11"/>
        <color rgb="FF000000"/>
        <rFont val="Arial"/>
        <family val="2"/>
      </rPr>
      <t>ALTERNATIIVID:</t>
    </r>
    <r>
      <rPr>
        <sz val="11"/>
        <color rgb="FF000000"/>
        <rFont val="Arial"/>
        <family val="2"/>
      </rPr>
      <t xml:space="preserve"> NATO ja KM vahelises pakkumises alternatiive sisuliselt ei ole ning </t>
    </r>
    <r>
      <rPr>
        <sz val="11"/>
        <color rgb="FF0070C0"/>
        <rFont val="Arial"/>
        <family val="2"/>
      </rPr>
      <t>võime väljaehitamise pooleli jätmise korral</t>
    </r>
    <r>
      <rPr>
        <sz val="11"/>
        <color rgb="FF000000"/>
        <rFont val="Arial"/>
        <family val="2"/>
      </rPr>
      <t xml:space="preserve"> kirjutatakse juba tehtud investeeringud kuluks. </t>
    </r>
    <r>
      <rPr>
        <b/>
        <u/>
        <sz val="11"/>
        <color rgb="FF000000"/>
        <rFont val="Arial"/>
        <family val="2"/>
      </rPr>
      <t>RISK:</t>
    </r>
    <r>
      <rPr>
        <sz val="11"/>
        <color rgb="FF000000"/>
        <rFont val="Arial"/>
        <family val="2"/>
      </rPr>
      <t xml:space="preserve"> Negatiivse rahastuse puhul tuleb õppused ja muud NCCRiga seotud tegevused viia alternatiivpindadele ja </t>
    </r>
    <r>
      <rPr>
        <sz val="11"/>
        <color rgb="FF0070C0"/>
        <rFont val="Arial"/>
        <family val="2"/>
      </rPr>
      <t xml:space="preserve">-taristule </t>
    </r>
    <r>
      <rPr>
        <sz val="11"/>
        <color rgb="FF000000"/>
        <rFont val="Arial"/>
        <family val="2"/>
      </rPr>
      <t xml:space="preserve">ning väheneb võime harjutada küberoperatsioonide läbiviimiste Eestis oleval taristul. Kogu NATO planeeritav CPP 2 võime käivitus lükkub edasi. </t>
    </r>
    <r>
      <rPr>
        <b/>
        <u/>
        <sz val="11"/>
        <color rgb="FF000000"/>
        <rFont val="Arial"/>
        <family val="2"/>
      </rPr>
      <t>AJARAAM:</t>
    </r>
    <r>
      <rPr>
        <sz val="11"/>
        <color rgb="FF000000"/>
        <rFont val="Arial"/>
        <family val="2"/>
      </rPr>
      <t xml:space="preserve"> Võime arendamine kestab kuni 2030. aastani, kui on FOC. Peale seda alustab NATO arentatud võime tarbimist ja ostab teenust. Positiivse stsenaariumi korral on CCR aastaks 2030 </t>
    </r>
    <r>
      <rPr>
        <sz val="11"/>
        <color rgb="FF0070C0"/>
        <rFont val="Arial"/>
        <family val="2"/>
      </rPr>
      <t>olulises osas</t>
    </r>
    <r>
      <rPr>
        <sz val="11"/>
        <color rgb="FF000000"/>
        <rFont val="Arial"/>
        <family val="2"/>
      </rPr>
      <t xml:space="preserve"> isemajandav. Esimesed tulutoovad projektid on planeeritud aastasse 2026.</t>
    </r>
  </si>
  <si>
    <t>2024 tegelik kul</t>
  </si>
  <si>
    <t>2024 EA täitmise prognoos</t>
  </si>
  <si>
    <t>2029 EA</t>
  </si>
  <si>
    <t>Ruumide turvanõuete parendamine vastavalt NSA nõuetele</t>
  </si>
  <si>
    <t>Vt Lisataotluse selgitust</t>
  </si>
  <si>
    <t>4 Krüptoseadet CFBLNet ja NNG võrkudega liitumiseks</t>
  </si>
  <si>
    <t>2 komplekti andmelüüse (data diode)</t>
  </si>
  <si>
    <t xml:space="preserve">Lisa tulemüürid </t>
  </si>
  <si>
    <t>Lindiseade pikaajaliseks logide arhiveerimiseks</t>
  </si>
  <si>
    <t>Microsoft litsentsid  aastane subscription</t>
  </si>
  <si>
    <t>VMware litsentsi subscription</t>
  </si>
  <si>
    <t>Serverite elukaare lõpp - uued serverid</t>
  </si>
  <si>
    <t>Andmeseadme elukaare lõpp - uue soetamine</t>
  </si>
  <si>
    <t>Lisaserverid erinevatesse rollidesse:admin, varundus, logid</t>
  </si>
  <si>
    <t>Logihaldustarkvara aastane subscription</t>
  </si>
  <si>
    <r>
      <rPr>
        <sz val="11"/>
        <color rgb="FF000000"/>
        <rFont val="Arial"/>
        <family val="2"/>
      </rPr>
      <t xml:space="preserve">CFBLNet väljaehitamise ja opereerimise kulud. </t>
    </r>
    <r>
      <rPr>
        <b/>
        <sz val="11"/>
        <color rgb="FF000000"/>
        <rFont val="Arial"/>
        <family val="2"/>
      </rPr>
      <t>KMAK muudatus. See kulu on juba KüVJ eelarvesse planeeritud ja liigutatakse CR14 eelarvesse.</t>
    </r>
  </si>
  <si>
    <t>Koolituskulu (NATO nõuded), selleks, et võiks töötada salajase KÜHV jaoks</t>
  </si>
  <si>
    <t>Tööjõukulu 6 inimest käivitusperioodil (IOC)</t>
  </si>
  <si>
    <t>Taristu käitamise baaskulud</t>
  </si>
  <si>
    <t>Adminkulu</t>
  </si>
  <si>
    <r>
      <rPr>
        <b/>
        <i/>
        <sz val="11"/>
        <color rgb="FFFF0000"/>
        <rFont val="Calibri"/>
      </rPr>
      <t xml:space="preserve">CR14-poolne märkus: </t>
    </r>
    <r>
      <rPr>
        <i/>
        <sz val="11"/>
        <color rgb="FFFF0000"/>
        <rFont val="Calibri"/>
      </rPr>
      <t>käesoleval lehel on kajastatud kulud aastani 2029. Lisalehel "Investeeringu tasuvus_NCCR" on välja toodud kulud detailsemal tasemel, aga ka 2030. aasta kohta ja sellest on tingitud ka erinevus kogusummade vahel.</t>
    </r>
  </si>
  <si>
    <t>Tehisintellekti (AI)võime arendamine KaM haldusalas</t>
  </si>
  <si>
    <r>
      <t>Tänu arvutusvõimsuse eksponentsiaalsele kasvule on tehisintellekti süsteemide õppimis- ja kohanemisvõime viimastel aastatel oluliselt kasvanud. Tehisintellekti plahvatuslik areng on kaasa toonud kognitiivsete töövahendite kiire arengu ja rakendamise sõjanduses, mis on suurendanud sõjapidamise kiirust ja informatsiooni kogust.</t>
    </r>
    <r>
      <rPr>
        <b/>
        <u/>
        <sz val="11"/>
        <color rgb="FF000000"/>
        <rFont val="Arial"/>
        <family val="2"/>
      </rPr>
      <t xml:space="preserve"> Vene relvajõud</t>
    </r>
    <r>
      <rPr>
        <sz val="11"/>
        <color rgb="FF000000"/>
        <rFont val="Arial"/>
        <family val="2"/>
      </rPr>
      <t xml:space="preserve"> otsivad aktiivselt võimalusi tulemuslikumalt ja targemalt sõdimiseks – nii praeguses sõjas Ukraina vastu kui ka valmistudes potentsiaalseks vastasseisuks NATOga. Laialdaselt on kasvanud tehisintellektipõhiste relva- ja lahingusüsteemide arendamine fookusega </t>
    </r>
    <r>
      <rPr>
        <b/>
        <u/>
        <sz val="11"/>
        <color rgb="FF000000"/>
        <rFont val="Arial"/>
        <family val="2"/>
      </rPr>
      <t>mehitamata sõidukid</t>
    </r>
    <r>
      <rPr>
        <sz val="11"/>
        <color rgb="FF000000"/>
        <rFont val="Arial"/>
        <family val="2"/>
      </rPr>
      <t xml:space="preserve"> ja süsteemid, </t>
    </r>
    <r>
      <rPr>
        <b/>
        <u/>
        <sz val="11"/>
        <color rgb="FF000000"/>
        <rFont val="Arial"/>
        <family val="2"/>
      </rPr>
      <t>C4ISR</t>
    </r>
    <r>
      <rPr>
        <sz val="11"/>
        <color rgb="FF000000"/>
        <rFont val="Arial"/>
        <family val="2"/>
      </rPr>
      <t xml:space="preserve"> võime parandamine, lahingujuhtimise edendamine, </t>
    </r>
    <r>
      <rPr>
        <b/>
        <u/>
        <sz val="11"/>
        <color rgb="FF000000"/>
        <rFont val="Arial"/>
        <family val="2"/>
      </rPr>
      <t>küberoperatsioonide</t>
    </r>
    <r>
      <rPr>
        <sz val="11"/>
        <color rgb="FF000000"/>
        <rFont val="Arial"/>
        <family val="2"/>
      </rPr>
      <t xml:space="preserve"> läbiviimine, </t>
    </r>
    <r>
      <rPr>
        <b/>
        <u/>
        <sz val="11"/>
        <color rgb="FF000000"/>
        <rFont val="Arial"/>
        <family val="2"/>
      </rPr>
      <t>info- ja mõjutusoperatsioonide</t>
    </r>
    <r>
      <rPr>
        <sz val="11"/>
        <color rgb="FF000000"/>
        <rFont val="Arial"/>
        <family val="2"/>
      </rPr>
      <t xml:space="preserve"> läbiviimine, </t>
    </r>
    <r>
      <rPr>
        <b/>
        <u/>
        <sz val="11"/>
        <color rgb="FF000000"/>
        <rFont val="Arial"/>
        <family val="2"/>
      </rPr>
      <t>satelliitsüsteemide</t>
    </r>
    <r>
      <rPr>
        <sz val="11"/>
        <color rgb="FF000000"/>
        <rFont val="Arial"/>
        <family val="2"/>
      </rPr>
      <t xml:space="preserve"> tugevdamine ning tuumavõimega rakettide arendamine. CR14 tugevus kahese kasutusega tehnoloogiates annab võimaluse optimeeritult tagada </t>
    </r>
    <r>
      <rPr>
        <b/>
        <u/>
        <sz val="11"/>
        <color rgb="FF000000"/>
        <rFont val="Arial"/>
        <family val="2"/>
      </rPr>
      <t>riiklik, autonoomne</t>
    </r>
    <r>
      <rPr>
        <sz val="11"/>
        <color rgb="FF000000"/>
        <rFont val="Arial"/>
        <family val="2"/>
      </rPr>
      <t xml:space="preserve"> võimekus hinnata valitsemisalas rakendatavate tehisintellekti süsteemide turvalisust ja usaldusväärsust eraldiseisvalt ja läbi CR14 poolt korraldatavate õppuste soovitud riigikaitseliste eesmärkide täitmiseks. Tehisintellekti rakendamine kaitsevaldkonnas, aga eriti lahinguväljal, eeldab, et antud lahendus/süsteem toimib ka kriisiolukorras nii, nagu soovitud, mis eeldab, et tegu on usaldusväärse ja</t>
    </r>
    <r>
      <rPr>
        <b/>
        <u/>
        <sz val="11"/>
        <color rgb="FF000000"/>
        <rFont val="Arial"/>
        <family val="2"/>
      </rPr>
      <t xml:space="preserve"> turvalise</t>
    </r>
    <r>
      <rPr>
        <sz val="11"/>
        <color rgb="FF000000"/>
        <rFont val="Arial"/>
        <family val="2"/>
      </rPr>
      <t xml:space="preserve"> süsteemiga.
CR14 on laiemalt tegelenud AI/ML teemadega läbi Euroopa Kaitsefondi projektide. Et luua sellistele projektidele täiendatud väärtus ja optimeerida riigieelarvelisi vahendeid, peaks CR14 ise omama </t>
    </r>
    <r>
      <rPr>
        <b/>
        <u/>
        <sz val="11"/>
        <color rgb="FF000000"/>
        <rFont val="Arial"/>
        <family val="2"/>
      </rPr>
      <t>turvalist</t>
    </r>
    <r>
      <rPr>
        <sz val="11"/>
        <color rgb="FF000000"/>
        <rFont val="Arial"/>
        <family val="2"/>
      </rPr>
      <t xml:space="preserve"> </t>
    </r>
    <r>
      <rPr>
        <b/>
        <u/>
        <sz val="11"/>
        <color rgb="FF000000"/>
        <rFont val="Arial"/>
        <family val="2"/>
      </rPr>
      <t>AI/ML optimeeritud serveritaristut</t>
    </r>
    <r>
      <rPr>
        <sz val="11"/>
        <color rgb="FF000000"/>
        <rFont val="Arial"/>
        <family val="2"/>
      </rPr>
      <t xml:space="preserve">. CR14 soov on saada vahendeid AI võime väljaarendamise alginvesteeringuks, et pakkuda kaasaegseid tehnilisi lahendusi/võimalusi KM VA strateegukuste eesmärkide rakendamaks tehisintelekti Eesti kaitsevõime tarbeks ja luua sellega </t>
    </r>
    <r>
      <rPr>
        <b/>
        <u/>
        <sz val="11"/>
        <color rgb="FF000000"/>
        <rFont val="Arial"/>
        <family val="2"/>
      </rPr>
      <t>eraldiseisev, pilvetehnoloogiast sõltumatu uus võime</t>
    </r>
  </si>
  <si>
    <r>
      <t xml:space="preserve">CR14 plaanib luua </t>
    </r>
    <r>
      <rPr>
        <b/>
        <u/>
        <sz val="11"/>
        <color rgb="FF000000"/>
        <rFont val="Arial"/>
        <family val="2"/>
      </rPr>
      <t xml:space="preserve">uue võime </t>
    </r>
    <r>
      <rPr>
        <sz val="11"/>
        <color rgb="FF000000"/>
        <rFont val="Arial"/>
        <family val="2"/>
      </rPr>
      <t xml:space="preserve">tehisintellekti süstemaatilise rakendamiseks KM valitsemisalas eesmärgiga toetada kaitsevaldkonda vastavalt Eesti vabariigi strateegilistele eesmärkidele ja Vabariigi poliitiliste põhimõtetega ning loob eeldused koostöövõime teiste organisatsioonide ja riigidega. Peamine võime fookus on </t>
    </r>
    <r>
      <rPr>
        <b/>
        <u/>
        <sz val="11"/>
        <color rgb="FF000000"/>
        <rFont val="Arial"/>
        <family val="2"/>
      </rPr>
      <t>otseste sõjaliste eeliste loomine</t>
    </r>
    <r>
      <rPr>
        <sz val="11"/>
        <color rgb="FF000000"/>
        <rFont val="Arial"/>
        <family val="2"/>
      </rPr>
      <t xml:space="preserve"> ja otsuselangetamise toetamine ja automatiseerimine. Lahendus: Lisataotluse tulemusena parendatakse EDF rahastusest saadavat tehnoloogilist keskkonda ning luuakse </t>
    </r>
    <r>
      <rPr>
        <b/>
        <u/>
        <sz val="11"/>
        <color rgb="FF000000"/>
        <rFont val="Arial"/>
        <family val="2"/>
      </rPr>
      <t>hukukindel, ümberpaigutatav ja efektiivne alustaristu</t>
    </r>
    <r>
      <rPr>
        <sz val="11"/>
        <color rgb="FF000000"/>
        <rFont val="Arial"/>
        <family val="2"/>
      </rPr>
      <t xml:space="preserve"> opereerimaks tehisaru süsteeme nii rahu kui sõja ajal. Lisaks arvutusriistvarale luuakse vajalik konteiner-andmekeskus.</t>
    </r>
  </si>
  <si>
    <r>
      <rPr>
        <b/>
        <sz val="11"/>
        <color rgb="FF000000"/>
        <rFont val="Arial"/>
        <family val="2"/>
      </rPr>
      <t>MÕJU:</t>
    </r>
    <r>
      <rPr>
        <sz val="11"/>
        <color rgb="FF000000"/>
        <rFont val="Arial"/>
        <family val="2"/>
      </rPr>
      <t xml:space="preserve"> CR14 suudab pakkuda väärtust ja </t>
    </r>
    <r>
      <rPr>
        <b/>
        <u/>
        <sz val="11"/>
        <color rgb="FF000000"/>
        <rFont val="Arial"/>
        <family val="2"/>
      </rPr>
      <t>optimeerida kulusid</t>
    </r>
    <r>
      <rPr>
        <sz val="11"/>
        <color rgb="FF000000"/>
        <rFont val="Arial"/>
        <family val="2"/>
      </rPr>
      <t xml:space="preserve"> AI-ga seotud arendusprojektides lähtuvalt </t>
    </r>
    <r>
      <rPr>
        <b/>
        <u/>
        <sz val="11"/>
        <color rgb="FF000000"/>
        <rFont val="Arial"/>
        <family val="2"/>
      </rPr>
      <t xml:space="preserve">KM VA Tehisintelekti strateegias </t>
    </r>
    <r>
      <rPr>
        <sz val="11"/>
        <color rgb="FF000000"/>
        <rFont val="Arial"/>
        <family val="2"/>
      </rPr>
      <t>sätestatud tegevustele ning loob uue ja kaasaegse mõõtme küberkaitse õppuste läbiviimisse. Lähim selline projekt on EDF-2023-DA-CYBER-DAAI. AI/ML tegevusi treenitakse DCM (GBR) seeria õppusel juba kolmandat aastat. Käesoleval hetkel kasutatakse selleks pilvetehnoloogiatel baseeruvaid AI rakendusi. Eraldiseisva taristu omamine võimaldaks eelpool mainitud, aga ka tulevasi sarnaseid projekte tagada</t>
    </r>
    <r>
      <rPr>
        <b/>
        <u/>
        <sz val="11"/>
        <color rgb="FF000000"/>
        <rFont val="Arial"/>
        <family val="2"/>
      </rPr>
      <t xml:space="preserve"> turvalisemas kontrollitud keskkonnas</t>
    </r>
    <r>
      <rPr>
        <sz val="11"/>
        <color rgb="FF000000"/>
        <rFont val="Arial"/>
        <family val="2"/>
      </rPr>
      <t xml:space="preserve">. </t>
    </r>
    <r>
      <rPr>
        <b/>
        <sz val="11"/>
        <color rgb="FF000000"/>
        <rFont val="Arial"/>
        <family val="2"/>
      </rPr>
      <t>ALTERNATIIVID</t>
    </r>
    <r>
      <rPr>
        <sz val="11"/>
        <color rgb="FF000000"/>
        <rFont val="Arial"/>
        <family val="2"/>
      </rPr>
      <t xml:space="preserve">: pilvepõhised lahendused, kus kood ja taristu asub mõne suure teenusepakkuja juures (Google; Microsoft jne). </t>
    </r>
    <r>
      <rPr>
        <b/>
        <sz val="11"/>
        <color rgb="FF000000"/>
        <rFont val="Arial"/>
        <family val="2"/>
      </rPr>
      <t>RISK</t>
    </r>
    <r>
      <rPr>
        <sz val="11"/>
        <color rgb="FF000000"/>
        <rFont val="Arial"/>
        <family val="2"/>
      </rPr>
      <t xml:space="preserve">: Kaitseotstarbelisi projektide tegemine pilveplatvormidel on täiendava riskiga. AI/ML näol on tegemist </t>
    </r>
    <r>
      <rPr>
        <b/>
        <u/>
        <sz val="11"/>
        <color rgb="FF000000"/>
        <rFont val="Arial"/>
        <family val="2"/>
      </rPr>
      <t>tulevikku vaatava</t>
    </r>
    <r>
      <rPr>
        <sz val="11"/>
        <color rgb="FF000000"/>
        <rFont val="Arial"/>
        <family val="2"/>
      </rPr>
      <t xml:space="preserve"> valdkonnaga, kus modernse sõja võidab  riik, kellel on tugevam AI. Täiendava</t>
    </r>
    <r>
      <rPr>
        <b/>
        <u/>
        <sz val="11"/>
        <color rgb="FF000000"/>
        <rFont val="Arial"/>
        <family val="2"/>
      </rPr>
      <t xml:space="preserve"> rahastuse mitte leidmine</t>
    </r>
    <r>
      <rPr>
        <sz val="11"/>
        <color rgb="FF000000"/>
        <rFont val="Arial"/>
        <family val="2"/>
      </rPr>
      <t xml:space="preserve"> tähendab </t>
    </r>
    <r>
      <rPr>
        <b/>
        <u/>
        <sz val="11"/>
        <color rgb="FF000000"/>
        <rFont val="Arial"/>
        <family val="2"/>
      </rPr>
      <t>KM VA tehisintelekti strateegia</t>
    </r>
    <r>
      <rPr>
        <sz val="11"/>
        <color rgb="FF000000"/>
        <rFont val="Arial"/>
        <family val="2"/>
      </rPr>
      <t xml:space="preserve">s sätestatud </t>
    </r>
    <r>
      <rPr>
        <b/>
        <u/>
        <sz val="11"/>
        <color rgb="FF000000"/>
        <rFont val="Arial"/>
        <family val="2"/>
      </rPr>
      <t>ajaraamide edasilükkamise</t>
    </r>
    <r>
      <rPr>
        <sz val="11"/>
        <color rgb="FF000000"/>
        <rFont val="Arial"/>
        <family val="2"/>
      </rPr>
      <t xml:space="preserve"> 1-2 aasta võrra. Praegune olukord </t>
    </r>
    <r>
      <rPr>
        <b/>
        <u/>
        <sz val="11"/>
        <color rgb="FF000000"/>
        <rFont val="Arial"/>
        <family val="2"/>
      </rPr>
      <t>CR14 suunal</t>
    </r>
    <r>
      <rPr>
        <sz val="11"/>
        <color rgb="FF000000"/>
        <rFont val="Arial"/>
        <family val="2"/>
      </rPr>
      <t xml:space="preserve"> on </t>
    </r>
    <r>
      <rPr>
        <b/>
        <u/>
        <sz val="11"/>
        <color rgb="FF000000"/>
        <rFont val="Arial"/>
        <family val="2"/>
      </rPr>
      <t>pidevalt kasvav</t>
    </r>
    <r>
      <rPr>
        <sz val="11"/>
        <color rgb="FF000000"/>
        <rFont val="Arial"/>
        <family val="2"/>
      </rPr>
      <t>. Erinevad kliendid soovivad tegeleda laiemalt AI/ML teemadega koos meiega.</t>
    </r>
  </si>
  <si>
    <r>
      <rPr>
        <sz val="11"/>
        <color rgb="FF000000"/>
        <rFont val="Arial"/>
        <family val="2"/>
      </rPr>
      <t>Kas lahendatav probleem on ühekordne, püsiv või perioodiliselt korduv?
Kuidas tagatakse pakutava lahenduse jätkusuutlikkus?
Lahenduse elluviimise vajalikud eeldused. Mis juhtub, kui raha saadakse 25% vähem, 50% vähem, mis oleksid alternatiivid rahastusmahtude, tulemuse või tähtaja osas?
Lanenduse realiseerimise riskid, hinnang nende realiseerumise tõenäosusele, riski realiseerumise mõju tulemusele, ajakavale või eelarvele, riski maandamise tegevused ja projekti puhul projektijuhi nimi.</t>
    </r>
  </si>
  <si>
    <r>
      <rPr>
        <b/>
        <sz val="11"/>
        <color rgb="FF000000"/>
        <rFont val="Arial"/>
        <family val="2"/>
      </rPr>
      <t xml:space="preserve">Eelarve muutus ehk </t>
    </r>
    <r>
      <rPr>
        <b/>
        <sz val="11"/>
        <color rgb="FFFF0000"/>
        <rFont val="Arial"/>
        <family val="2"/>
      </rPr>
      <t>lisavajadus KM-ta (</t>
    </r>
    <r>
      <rPr>
        <b/>
        <sz val="11"/>
        <color rgb="FF000000"/>
        <rFont val="Arial"/>
        <family val="2"/>
      </rPr>
      <t>+/-)</t>
    </r>
  </si>
  <si>
    <t>Uus eelarve KM-ta (mitte täita)</t>
  </si>
  <si>
    <t>GPU põhised serverid</t>
  </si>
  <si>
    <t>objektipõhine kettamassiiv (server + tarkvara)</t>
  </si>
  <si>
    <t>Intent-based võrguarhitektuur täiendused (riistvara/võrguseadmed)</t>
  </si>
  <si>
    <t>Ubuntu AI/ML workflows (server + tarkvara)</t>
  </si>
  <si>
    <t>Personal - AI insener</t>
  </si>
  <si>
    <t>O&amp;M</t>
  </si>
  <si>
    <t>Turvaline KM VA kontrollitud AI/ML andmekeskuse konteiner</t>
  </si>
  <si>
    <t>Kaitsevägi</t>
  </si>
  <si>
    <t>Kaitseliit</t>
  </si>
  <si>
    <t>Kaitseressursside Amet</t>
  </si>
  <si>
    <t>Riigi Kaitseinvesteeringute Keskus</t>
  </si>
  <si>
    <t>Välisluureamet</t>
  </si>
  <si>
    <t>Eesti Sõjamuuseum</t>
  </si>
  <si>
    <t>Ajateenistus</t>
  </si>
  <si>
    <t>Kaitsetahte kujundamine</t>
  </si>
  <si>
    <t>Kaitsevaldkonna personaliteenus</t>
  </si>
  <si>
    <r>
      <t>Harjutusväljade tagamine</t>
    </r>
    <r>
      <rPr>
        <sz val="12"/>
        <color theme="1"/>
        <rFont val="Times New Roman"/>
        <family val="1"/>
        <charset val="186"/>
      </rPr>
      <t> </t>
    </r>
  </si>
  <si>
    <t>Ajaloolise pärandi uurimine, säilitamine ja tutvustamine</t>
  </si>
  <si>
    <t>Ametiabi osutamine</t>
  </si>
  <si>
    <t>Laiapindse riigikaitse ettevalmistamine ja toetamine</t>
  </si>
  <si>
    <t>Kaitseväekohustuse täitmise toetamine</t>
  </si>
  <si>
    <t>Taristuehituse ja korrashoiu korraldus</t>
  </si>
  <si>
    <t>Sõjaväelise muusikakultuuri edendamine</t>
  </si>
  <si>
    <t>Kaitsealane teadus- ja arendustegevus</t>
  </si>
  <si>
    <t>Noorte isamaaline kasvatus</t>
  </si>
  <si>
    <t>Riigikaitselise inimvara planeerimine</t>
  </si>
  <si>
    <r>
      <t>Tsiviiltoetuse tagamine</t>
    </r>
    <r>
      <rPr>
        <sz val="12"/>
        <color rgb="FFFF0000"/>
        <rFont val="Times New Roman"/>
        <family val="1"/>
        <charset val="186"/>
      </rPr>
      <t> </t>
    </r>
  </si>
  <si>
    <t>Kaitsetahte projektid</t>
  </si>
  <si>
    <t>Riigikaitselaagrite läbiviimise toetamine</t>
  </si>
  <si>
    <t>Riigikaitseõpetuse toetamine</t>
  </si>
  <si>
    <t>Materjalide ja teenuste kättesaadavuse tagamine</t>
  </si>
  <si>
    <t>Kaitsevalmidust toetavad õppused</t>
  </si>
  <si>
    <t>Strateegiline kommunikatsioon</t>
  </si>
  <si>
    <t>Kaitseväe Luurekeskus</t>
  </si>
  <si>
    <t>Üksuste alalhoidmine (toetus Maakaitsele)</t>
  </si>
  <si>
    <t>Kaitseväe osalemine rahvusvahelistel operatsioonidel</t>
  </si>
  <si>
    <t>Üksuste väljaõpe (toetus Maakaitsele)</t>
  </si>
  <si>
    <t>Kaitseväe osalemine rahvusvahelistes staapides</t>
  </si>
  <si>
    <t>Kaitseväe osalemine valmidusüksustes</t>
  </si>
  <si>
    <t>Maaväe üksuste alalhoidmine</t>
  </si>
  <si>
    <t>Merereostuse tõrje</t>
  </si>
  <si>
    <t>Meresõiduohutuse tagamine territoriaalmerel</t>
  </si>
  <si>
    <t>Mereväe üksuste alalhoidmine</t>
  </si>
  <si>
    <t>Mereväe üksuste väljaõpe</t>
  </si>
  <si>
    <t>Muude üksuste alalhoidmine</t>
  </si>
  <si>
    <t>Muude üksuste väljaõpe</t>
  </si>
  <si>
    <t>Olukorrateadlikuse hoidmine</t>
  </si>
  <si>
    <t>Rahuaegse taristu alalhoid</t>
  </si>
  <si>
    <r>
      <t>Rahvusvahelise koostöö edendamisele suunatud õppused</t>
    </r>
    <r>
      <rPr>
        <sz val="10"/>
        <rFont val="Times New Roman"/>
        <family val="1"/>
        <charset val="186"/>
      </rPr>
      <t xml:space="preserve"> ja väljaõpe</t>
    </r>
  </si>
  <si>
    <t>Rahvusvahelistes organisatsioonides osalemine</t>
  </si>
  <si>
    <t>Reservteenistuse väärtustamine</t>
  </si>
  <si>
    <t>Sotsiaalsed ja teenistusalased toetused</t>
  </si>
  <si>
    <t>Sõdimiseks valmisoleku kiiruse tõstmine</t>
  </si>
  <si>
    <t>Sõjaväelise hariduse andmine ja täiendõpe</t>
  </si>
  <si>
    <t>Uute RKAK võimete ja üksuste loomine maaväes</t>
  </si>
  <si>
    <t>Uute RKAK võimete ja üksuste loomine mereväes</t>
  </si>
  <si>
    <t>Uute RKAK võimete ja üksuste loomine õhuväes</t>
  </si>
  <si>
    <t>Uute RKAK võimete ning üksuste loomine (muud üksused)</t>
  </si>
  <si>
    <t>Vastuvõtva riigi toetus HNS</t>
  </si>
  <si>
    <t>Väe arendamine</t>
  </si>
  <si>
    <t>Õhuväe üksuste alalhoidmine</t>
  </si>
  <si>
    <t>Õhuväe üksuste väljaõpe</t>
  </si>
  <si>
    <t>Üksuste väljaõpe maaväes</t>
  </si>
  <si>
    <t>Palgatasemete kaasajastamine, konkurentsivõimelisuse säilitamine</t>
  </si>
  <si>
    <t xml:space="preserve">Palgafond on siiani tõusnud lisatöötajate värbamiseks, kes on vajalikud uute võimete loomiseks ning tuleviku teenimisvõimaluste loomiseks. Ühtset palkade korrigeerimist pole toimunud CR14 loomise algusest. CR14 palgafondi tõstmine on hädavajalik, et tagada organisatsiooni jätkusuutlikkus ja konkurentsivõime nii tööturul kui ka oma tegevusvaldkonnas. Ilma selleta suureneb risk kaotada olemasolevad töötajad ning ebaõnnestuda kriitiliste ametikohtade täitmisel.  CCDCOE palkade korrigeerimiseks on saadud 100 000 eurot, selleks et teha kriitilised muudatused  CR14 palgatasemete kaasajastamiseks vajame lisaks rahastust vastavalt all toodud tabelile. </t>
  </si>
  <si>
    <t>Palgaülevaatus CR14 palgatasemetele, et tagada CR14 eesmärkide täitmine.</t>
  </si>
  <si>
    <t xml:space="preserve">CR14 vajab oma tegevuseesmärkide saavutamiseks tipptasemel IKT spetsialiste, keda turul vaatamata tööpuuduse tõusule, ei ole. Seoses RS nõudega, on CR14 tööjõu turg veelgi rohkem piiratud. Ilma eriala ekspertideta, ei ole võimalik pakkuda maailmatasemel teenust. Riskid on juba realiseerunud kuna osa positsioone on täitmata - pole võimalik vajaliku profiiliga töötajat värvata. Kuna TT väheneb oluliselt alates 2026. aastast, siis näeme, et probleem on püsiv kuni oleme saavutanud jätkusuutlikkuse ise oma sissetulekuid piisavalt tõsta, et tagada vajalik rahastus palkade turutasemel hoidmiseks.  Täitmata positsioonid tekitavad ülekoormust kaastöötajatele ja viivad nende lahkumiseni. Kui taotlust ei saa täita, siis leitakse põhifunktsioonide rahastus tugifunktsioonidest, mis tähendab,et olulised valdkonnad organisatsiooni arengu kontekstis jäävad katmata ning omavad pikaajalist negatiivset mõju organisatsioonile. Kui raha saadakse vähem, siis konsentreerume võtmepositsioonide palkade ülevaatamisele ja see tekitab ebavõrdsust ja negaiivset õhkkonda ettevõtte sees.   </t>
  </si>
  <si>
    <t>Palgafond palkade üle vaatamiseks ja kaasajastamiseks</t>
  </si>
  <si>
    <t>NATO Classified Cyber Range KMAK/eelarve lahtikirjutus</t>
  </si>
  <si>
    <t>Kategooria</t>
  </si>
  <si>
    <t>Kirjeldus</t>
  </si>
  <si>
    <t>Lisainvesteering</t>
  </si>
  <si>
    <t>NATO</t>
  </si>
  <si>
    <t>väline investeering</t>
  </si>
  <si>
    <t>Doctrine</t>
  </si>
  <si>
    <r>
      <t>Train as you fight.</t>
    </r>
    <r>
      <rPr>
        <sz val="11"/>
        <color theme="1"/>
        <rFont val="Calibri"/>
        <family val="2"/>
        <charset val="186"/>
        <scheme val="minor"/>
      </rPr>
      <t xml:space="preserve"> Tööriistad, mida NATO kasutab õppuste läbi viimiseks ja nende akrediteerimine. Näiteks JEMM, FAS teenused, JCHAT jms</t>
    </r>
  </si>
  <si>
    <t>Organization</t>
  </si>
  <si>
    <t>Kuidas koos NATOga ehitatakse üles võime käitamiseks vajalik struktuur - Võib tähendada tulevikus täiendavaid ametikohti Eestis/NATO-s</t>
  </si>
  <si>
    <t>Training</t>
  </si>
  <si>
    <t>CR14 inimeste ja operaatorite pidev koolitamine. Samuti spetsiifilistel koolitustel osalemine lähtuvalt kõrgematest turvanõuetest.</t>
  </si>
  <si>
    <t>Materiel</t>
  </si>
  <si>
    <t>USA rahastus riistvara ja tarkvara</t>
  </si>
  <si>
    <t>O&amp;M kulud</t>
  </si>
  <si>
    <t>IT vahendid</t>
  </si>
  <si>
    <t>NUCR, NFCR arenduste tulemusena valmivad tööriistad</t>
  </si>
  <si>
    <t>EX meeskonna stsenaarium</t>
  </si>
  <si>
    <t>CFBLNet ja teised võrgukulud aastas</t>
  </si>
  <si>
    <t>Leadership</t>
  </si>
  <si>
    <t>Organisatsiooni punktis märgitud struktuuri juhtimine - kohtumised, töötoad, plaanimisüritused jms.</t>
  </si>
  <si>
    <t>Personnel</t>
  </si>
  <si>
    <t>Kvalifitseeritud tööjõu leidmine ja hoidmine</t>
  </si>
  <si>
    <t>Facility</t>
  </si>
  <si>
    <t>R14 sokkel</t>
  </si>
  <si>
    <t>R14 elekter (sokkel)</t>
  </si>
  <si>
    <t>F12 andmekeskuse paigaldised/uuendused</t>
  </si>
  <si>
    <t>F12 elekter ja hooldused</t>
  </si>
  <si>
    <t>Prognoositav tulu teenuste müügist</t>
  </si>
  <si>
    <t>ECCR õppused</t>
  </si>
  <si>
    <t>Treeningkeskkond</t>
  </si>
  <si>
    <t>Classified arenduskeskkond</t>
  </si>
  <si>
    <t>NCCR kokku:</t>
  </si>
  <si>
    <t>ei sisalda KM</t>
  </si>
  <si>
    <t>KMAKi lisataotlus:</t>
  </si>
  <si>
    <t>Eesti kulu (juba kantud):</t>
  </si>
  <si>
    <t>NATO investeering:</t>
  </si>
  <si>
    <t xml:space="preserve">Prognoositav tulu teenuse müügist: </t>
  </si>
  <si>
    <t>Kaitseministeerium</t>
  </si>
  <si>
    <t>Lahendusega  kaasnev mõju teise asutuse kuludele (nt muudatuse mõju personalile, täiendav tööjõukulu, IKT-kulu …).
Summad esitada ilma käibemaksuta, näidates ära reale rakenduva käibemaksumäära.
Täiendav kulu kajastada "+", saadav tulu "-" märgiga. 
Ridu võib lisada</t>
  </si>
  <si>
    <t>TÄIDAB FINANTSJUHT</t>
  </si>
  <si>
    <t>Konto 
vähemalt 2 kohaline</t>
  </si>
  <si>
    <t>käibemaksu määr</t>
  </si>
  <si>
    <t>Kulu selgitus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</si>
</sst>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_-* #,##0.00\ [$€-425]_-;\-* #,##0.00\ [$€-425]_-;_-* &quot;-&quot;??\ [$€-425]_-;_-@_-"/>
  </numFmts>
  <fonts count="57">
    <font>
      <sz val="11"/>
      <color theme="1"/>
      <name val="Calibri"/>
      <family val="2"/>
      <charset val="186"/>
      <scheme val="minor"/>
    </font>
    <font>
      <b/>
      <sz val="11"/>
      <color indexed="8"/>
      <name val="Arial"/>
      <family val="2"/>
      <charset val="186"/>
    </font>
    <font>
      <b/>
      <sz val="11"/>
      <color rgb="FF7030A0"/>
      <name val="Arial"/>
      <family val="2"/>
      <charset val="186"/>
    </font>
    <font>
      <sz val="11"/>
      <color indexed="8"/>
      <name val="Arial"/>
      <family val="2"/>
      <charset val="186"/>
    </font>
    <font>
      <b/>
      <sz val="11"/>
      <name val="Arial"/>
      <family val="2"/>
      <charset val="186"/>
    </font>
    <font>
      <sz val="12"/>
      <color indexed="8"/>
      <name val="Arial"/>
      <family val="2"/>
      <charset val="186"/>
    </font>
    <font>
      <b/>
      <sz val="12"/>
      <color indexed="8"/>
      <name val="Arial"/>
      <family val="2"/>
      <charset val="186"/>
    </font>
    <font>
      <u/>
      <sz val="11"/>
      <color theme="10"/>
      <name val="Calibri"/>
      <family val="2"/>
      <charset val="186"/>
    </font>
    <font>
      <b/>
      <sz val="11"/>
      <color indexed="40"/>
      <name val="Arial"/>
      <family val="2"/>
      <charset val="186"/>
    </font>
    <font>
      <b/>
      <sz val="11"/>
      <color indexed="16"/>
      <name val="Arial"/>
      <family val="2"/>
      <charset val="186"/>
    </font>
    <font>
      <b/>
      <sz val="10"/>
      <color indexed="8"/>
      <name val="Arial"/>
      <family val="2"/>
      <charset val="186"/>
    </font>
    <font>
      <sz val="10"/>
      <color indexed="8"/>
      <name val="Arial"/>
      <family val="2"/>
      <charset val="186"/>
    </font>
    <font>
      <b/>
      <sz val="10"/>
      <name val="Arial"/>
      <family val="2"/>
      <charset val="186"/>
    </font>
    <font>
      <sz val="10"/>
      <name val="Times New Roman"/>
      <family val="1"/>
      <charset val="186"/>
    </font>
    <font>
      <sz val="12"/>
      <color theme="1"/>
      <name val="Times New Roman"/>
      <family val="1"/>
      <charset val="186"/>
    </font>
    <font>
      <sz val="12"/>
      <color rgb="FF000000"/>
      <name val="Times New Roman"/>
      <family val="1"/>
      <charset val="186"/>
    </font>
    <font>
      <sz val="12"/>
      <name val="Times New Roman"/>
      <family val="1"/>
      <charset val="186"/>
    </font>
    <font>
      <sz val="12"/>
      <color rgb="FFFF0000"/>
      <name val="Times New Roman"/>
      <family val="1"/>
      <charset val="186"/>
    </font>
    <font>
      <sz val="11"/>
      <color indexed="8"/>
      <name val="Arial"/>
      <family val="2"/>
    </font>
    <font>
      <b/>
      <sz val="11"/>
      <color rgb="FF000000"/>
      <name val="Arial"/>
      <family val="2"/>
    </font>
    <font>
      <b/>
      <sz val="11"/>
      <color rgb="FFFF0000"/>
      <name val="Arial"/>
      <family val="2"/>
    </font>
    <font>
      <b/>
      <sz val="11"/>
      <color indexed="8"/>
      <name val="Arial"/>
      <family val="2"/>
    </font>
    <font>
      <sz val="11"/>
      <color rgb="FF000000"/>
      <name val="Arial"/>
      <family val="2"/>
      <charset val="186"/>
    </font>
    <font>
      <sz val="11"/>
      <color rgb="FF000000"/>
      <name val="Arial"/>
      <family val="2"/>
    </font>
    <font>
      <b/>
      <sz val="11"/>
      <name val="Arial"/>
      <family val="2"/>
    </font>
    <font>
      <u/>
      <sz val="11"/>
      <color theme="10"/>
      <name val="Calibri"/>
      <family val="2"/>
    </font>
    <font>
      <sz val="12"/>
      <color indexed="8"/>
      <name val="Arial"/>
      <family val="2"/>
    </font>
    <font>
      <b/>
      <sz val="12"/>
      <color indexed="8"/>
      <name val="Arial"/>
      <family val="2"/>
    </font>
    <font>
      <b/>
      <sz val="10"/>
      <color indexed="8"/>
      <name val="Arial"/>
      <family val="2"/>
    </font>
    <font>
      <sz val="10"/>
      <color indexed="8"/>
      <name val="Arial"/>
      <family val="2"/>
    </font>
    <font>
      <b/>
      <sz val="10"/>
      <name val="Arial"/>
      <family val="2"/>
    </font>
    <font>
      <b/>
      <u/>
      <sz val="11"/>
      <color rgb="FF000000"/>
      <name val="Arial"/>
      <family val="2"/>
    </font>
    <font>
      <sz val="11"/>
      <color theme="1"/>
      <name val="Arial"/>
      <family val="2"/>
    </font>
    <font>
      <sz val="11"/>
      <color theme="1"/>
      <name val="Times New Roman"/>
      <family val="1"/>
    </font>
    <font>
      <sz val="12"/>
      <color theme="1"/>
      <name val="Times New Roman"/>
      <family val="1"/>
    </font>
    <font>
      <b/>
      <sz val="12"/>
      <color theme="1"/>
      <name val="Times New Roman"/>
      <family val="1"/>
    </font>
    <font>
      <b/>
      <sz val="11"/>
      <color theme="1"/>
      <name val="Times New Roman"/>
      <family val="1"/>
    </font>
    <font>
      <sz val="11"/>
      <color rgb="FF000000"/>
      <name val="WordVisi_MSFontService"/>
      <charset val="1"/>
    </font>
    <font>
      <b/>
      <sz val="12"/>
      <color rgb="FF000000"/>
      <name val="Times New Roman"/>
      <family val="1"/>
    </font>
    <font>
      <sz val="12"/>
      <color rgb="FF000000"/>
      <name val="Times New Roman"/>
      <family val="1"/>
    </font>
    <font>
      <i/>
      <sz val="11"/>
      <color theme="1"/>
      <name val="Times New Roman"/>
      <family val="1"/>
    </font>
    <font>
      <i/>
      <sz val="11"/>
      <color rgb="FF000000"/>
      <name val="Arial"/>
      <family val="2"/>
    </font>
    <font>
      <sz val="11"/>
      <color rgb="FF0070C0"/>
      <name val="Arial"/>
      <family val="2"/>
    </font>
    <font>
      <sz val="11"/>
      <name val="Arial"/>
      <family val="2"/>
      <charset val="186"/>
    </font>
    <font>
      <sz val="11"/>
      <color rgb="FF000000"/>
      <name val="Arial"/>
    </font>
    <font>
      <sz val="11"/>
      <color rgb="FF0070C0"/>
      <name val="Arial"/>
    </font>
    <font>
      <b/>
      <u/>
      <sz val="11"/>
      <color rgb="FF000000"/>
      <name val="Arial"/>
    </font>
    <font>
      <b/>
      <sz val="11"/>
      <color rgb="FF000000"/>
      <name val="Arial"/>
    </font>
    <font>
      <i/>
      <sz val="11"/>
      <color rgb="FF000000"/>
      <name val="Arial"/>
    </font>
    <font>
      <sz val="11"/>
      <color indexed="8"/>
      <name val="Arial"/>
    </font>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9"/>
      <color indexed="81"/>
      <name val="Tahoma"/>
      <family val="2"/>
    </font>
    <font>
      <sz val="9"/>
      <color indexed="81"/>
      <name val="Tahoma"/>
      <family val="2"/>
    </font>
    <font>
      <b/>
      <i/>
      <sz val="11"/>
      <color rgb="FFFF0000"/>
      <name val="Calibri"/>
    </font>
    <font>
      <i/>
      <sz val="11"/>
      <color rgb="FFFF0000"/>
      <name val="Calibri"/>
    </font>
  </fonts>
  <fills count="18">
    <fill>
      <patternFill patternType="none"/>
    </fill>
    <fill>
      <patternFill patternType="gray125"/>
    </fill>
    <fill>
      <patternFill patternType="solid">
        <fgColor theme="7"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bgColor indexed="64"/>
      </patternFill>
    </fill>
    <fill>
      <patternFill patternType="solid">
        <fgColor theme="8"/>
        <bgColor indexed="64"/>
      </patternFill>
    </fill>
    <fill>
      <patternFill patternType="solid">
        <fgColor rgb="FF00B05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thin">
        <color indexed="8"/>
      </bottom>
      <diagonal/>
    </border>
    <border>
      <left/>
      <right/>
      <top/>
      <bottom style="thin">
        <color indexed="8"/>
      </bottom>
      <diagonal/>
    </border>
    <border>
      <left style="medium">
        <color indexed="64"/>
      </left>
      <right style="medium">
        <color indexed="64"/>
      </right>
      <top/>
      <bottom style="thin">
        <color indexed="64"/>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style="thin">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thin">
        <color indexed="8"/>
      </top>
      <bottom style="thin">
        <color indexed="8"/>
      </bottom>
      <diagonal/>
    </border>
    <border>
      <left style="medium">
        <color rgb="FF000000"/>
      </left>
      <right style="medium">
        <color rgb="FF000000"/>
      </right>
      <top style="thin">
        <color indexed="64"/>
      </top>
      <bottom style="medium">
        <color rgb="FF000000"/>
      </bottom>
      <diagonal/>
    </border>
    <border>
      <left/>
      <right style="thin">
        <color indexed="8"/>
      </right>
      <top style="thin">
        <color indexed="8"/>
      </top>
      <bottom style="thin">
        <color indexed="8"/>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8"/>
      </top>
      <bottom style="thin">
        <color indexed="8"/>
      </bottom>
      <diagonal/>
    </border>
    <border>
      <left style="thin">
        <color rgb="FF000000"/>
      </left>
      <right style="thin">
        <color rgb="FF000000"/>
      </right>
      <top style="thin">
        <color rgb="FF000000"/>
      </top>
      <bottom/>
      <diagonal/>
    </border>
    <border>
      <left/>
      <right/>
      <top style="thin">
        <color indexed="8"/>
      </top>
      <bottom style="thin">
        <color indexed="8"/>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diagonal/>
    </border>
    <border>
      <left style="medium">
        <color indexed="64"/>
      </left>
      <right style="thin">
        <color indexed="64"/>
      </right>
      <top/>
      <bottom style="medium">
        <color indexed="64"/>
      </bottom>
      <diagonal/>
    </border>
    <border>
      <left/>
      <right style="thin">
        <color rgb="FF000000"/>
      </right>
      <top style="thin">
        <color rgb="FF000000"/>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xf numFmtId="9" fontId="50" fillId="0" borderId="0" applyFont="0" applyFill="0" applyBorder="0" applyAlignment="0" applyProtection="0"/>
  </cellStyleXfs>
  <cellXfs count="383">
    <xf numFmtId="0" fontId="0" fillId="0" borderId="0" xfId="0"/>
    <xf numFmtId="49" fontId="1" fillId="5" borderId="1" xfId="0" applyNumberFormat="1" applyFont="1" applyFill="1" applyBorder="1" applyAlignment="1">
      <alignment vertical="top" wrapText="1"/>
    </xf>
    <xf numFmtId="0" fontId="3" fillId="5" borderId="1" xfId="0" applyFont="1" applyFill="1" applyBorder="1" applyAlignment="1">
      <alignment vertical="top"/>
    </xf>
    <xf numFmtId="0" fontId="3" fillId="6" borderId="1" xfId="0" applyFont="1" applyFill="1" applyBorder="1" applyAlignment="1">
      <alignment vertical="top" wrapText="1"/>
    </xf>
    <xf numFmtId="49" fontId="1" fillId="6" borderId="1" xfId="0" applyNumberFormat="1" applyFont="1" applyFill="1" applyBorder="1" applyAlignment="1">
      <alignment vertical="top" wrapText="1"/>
    </xf>
    <xf numFmtId="0" fontId="3" fillId="6" borderId="1" xfId="0" applyFont="1" applyFill="1" applyBorder="1" applyAlignment="1">
      <alignment vertical="top"/>
    </xf>
    <xf numFmtId="49" fontId="4" fillId="6" borderId="1" xfId="0" applyNumberFormat="1" applyFont="1" applyFill="1" applyBorder="1" applyAlignment="1">
      <alignment vertical="top" wrapText="1"/>
    </xf>
    <xf numFmtId="0" fontId="7" fillId="5" borderId="1" xfId="1" applyFill="1" applyBorder="1" applyAlignment="1">
      <alignment horizontal="center" vertical="top"/>
    </xf>
    <xf numFmtId="0" fontId="5" fillId="5" borderId="1" xfId="0" applyFont="1" applyFill="1" applyBorder="1" applyAlignment="1">
      <alignment vertical="top" wrapText="1"/>
    </xf>
    <xf numFmtId="49" fontId="6" fillId="5" borderId="1" xfId="0" applyNumberFormat="1" applyFont="1" applyFill="1" applyBorder="1" applyAlignment="1">
      <alignment vertical="top" wrapText="1"/>
    </xf>
    <xf numFmtId="0" fontId="7" fillId="5" borderId="1" xfId="1" applyFill="1" applyBorder="1" applyAlignment="1">
      <alignment vertical="top"/>
    </xf>
    <xf numFmtId="0" fontId="5" fillId="5" borderId="1" xfId="0" applyFont="1" applyFill="1" applyBorder="1" applyAlignment="1">
      <alignment vertical="top"/>
    </xf>
    <xf numFmtId="49" fontId="3" fillId="5" borderId="1" xfId="0" applyNumberFormat="1" applyFont="1" applyFill="1" applyBorder="1" applyAlignment="1">
      <alignment vertical="top" wrapText="1"/>
    </xf>
    <xf numFmtId="0" fontId="7" fillId="5" borderId="1" xfId="1" applyFill="1" applyBorder="1"/>
    <xf numFmtId="49" fontId="3" fillId="6" borderId="1" xfId="0" applyNumberFormat="1" applyFont="1" applyFill="1" applyBorder="1" applyAlignment="1">
      <alignment horizontal="center"/>
    </xf>
    <xf numFmtId="49" fontId="4" fillId="6" borderId="1" xfId="0" applyNumberFormat="1" applyFont="1" applyFill="1" applyBorder="1" applyAlignment="1">
      <alignment horizontal="center"/>
    </xf>
    <xf numFmtId="49" fontId="1" fillId="6" borderId="1" xfId="0" applyNumberFormat="1" applyFont="1" applyFill="1" applyBorder="1" applyAlignment="1">
      <alignment horizontal="center" wrapText="1"/>
    </xf>
    <xf numFmtId="0" fontId="3" fillId="7" borderId="16" xfId="0" applyFont="1" applyFill="1" applyBorder="1" applyAlignment="1">
      <alignment wrapText="1"/>
    </xf>
    <xf numFmtId="0" fontId="3" fillId="7" borderId="17" xfId="0" applyFont="1" applyFill="1" applyBorder="1" applyAlignment="1">
      <alignment wrapText="1"/>
    </xf>
    <xf numFmtId="0" fontId="3" fillId="7" borderId="22" xfId="0" applyFont="1" applyFill="1" applyBorder="1" applyAlignment="1">
      <alignment wrapText="1"/>
    </xf>
    <xf numFmtId="0" fontId="3" fillId="7" borderId="23" xfId="0" applyFont="1" applyFill="1" applyBorder="1" applyAlignment="1">
      <alignment wrapText="1"/>
    </xf>
    <xf numFmtId="0" fontId="10" fillId="7" borderId="19" xfId="0" applyFont="1" applyFill="1" applyBorder="1" applyAlignment="1">
      <alignment horizontal="center" vertical="top" wrapText="1"/>
    </xf>
    <xf numFmtId="0" fontId="10" fillId="7" borderId="16" xfId="0" applyFont="1" applyFill="1" applyBorder="1" applyAlignment="1">
      <alignment horizontal="center" vertical="top" wrapText="1"/>
    </xf>
    <xf numFmtId="0" fontId="10" fillId="7" borderId="20" xfId="0" applyFont="1" applyFill="1" applyBorder="1" applyAlignment="1">
      <alignment horizontal="center" vertical="top" wrapText="1"/>
    </xf>
    <xf numFmtId="0" fontId="3" fillId="7" borderId="19" xfId="0" applyFont="1" applyFill="1" applyBorder="1" applyAlignment="1">
      <alignment wrapText="1"/>
    </xf>
    <xf numFmtId="0" fontId="3" fillId="7" borderId="20" xfId="0" applyFont="1" applyFill="1" applyBorder="1" applyAlignment="1">
      <alignment wrapText="1"/>
    </xf>
    <xf numFmtId="0" fontId="3" fillId="7" borderId="25" xfId="0" applyFont="1" applyFill="1" applyBorder="1" applyAlignment="1">
      <alignment wrapText="1"/>
    </xf>
    <xf numFmtId="0" fontId="3" fillId="7" borderId="26" xfId="0" applyFont="1" applyFill="1" applyBorder="1" applyAlignment="1">
      <alignment wrapText="1"/>
    </xf>
    <xf numFmtId="0" fontId="1" fillId="7" borderId="8" xfId="0" applyFont="1" applyFill="1" applyBorder="1" applyAlignment="1">
      <alignment wrapText="1"/>
    </xf>
    <xf numFmtId="0" fontId="1" fillId="7" borderId="9" xfId="0" applyFont="1" applyFill="1" applyBorder="1" applyAlignment="1">
      <alignment wrapText="1"/>
    </xf>
    <xf numFmtId="0" fontId="1" fillId="7" borderId="10" xfId="0" applyFont="1" applyFill="1" applyBorder="1" applyAlignment="1">
      <alignment wrapText="1"/>
    </xf>
    <xf numFmtId="0" fontId="3" fillId="7" borderId="21" xfId="0" applyFont="1" applyFill="1" applyBorder="1" applyAlignment="1">
      <alignment wrapText="1"/>
    </xf>
    <xf numFmtId="0" fontId="3" fillId="7" borderId="24" xfId="0" applyFont="1" applyFill="1" applyBorder="1" applyAlignment="1">
      <alignment wrapText="1"/>
    </xf>
    <xf numFmtId="0" fontId="1" fillId="7" borderId="27" xfId="0" applyFont="1" applyFill="1" applyBorder="1" applyAlignment="1">
      <alignment wrapText="1"/>
    </xf>
    <xf numFmtId="0" fontId="3" fillId="7" borderId="30" xfId="0" applyFont="1" applyFill="1" applyBorder="1" applyAlignment="1">
      <alignment wrapText="1"/>
    </xf>
    <xf numFmtId="0" fontId="3" fillId="7" borderId="31" xfId="0" applyFont="1" applyFill="1" applyBorder="1" applyAlignment="1">
      <alignment wrapText="1"/>
    </xf>
    <xf numFmtId="0" fontId="1" fillId="7" borderId="34" xfId="0" applyFont="1" applyFill="1" applyBorder="1" applyAlignment="1">
      <alignment wrapText="1"/>
    </xf>
    <xf numFmtId="49" fontId="3" fillId="7" borderId="19" xfId="0" applyNumberFormat="1" applyFont="1" applyFill="1" applyBorder="1"/>
    <xf numFmtId="49" fontId="3" fillId="7" borderId="25" xfId="0" applyNumberFormat="1" applyFont="1" applyFill="1" applyBorder="1"/>
    <xf numFmtId="9" fontId="0" fillId="0" borderId="0" xfId="0" applyNumberFormat="1"/>
    <xf numFmtId="0" fontId="3" fillId="6" borderId="38" xfId="0" applyFont="1" applyFill="1" applyBorder="1"/>
    <xf numFmtId="49" fontId="3" fillId="6" borderId="38" xfId="0" applyNumberFormat="1" applyFont="1" applyFill="1" applyBorder="1"/>
    <xf numFmtId="0" fontId="3" fillId="6" borderId="1" xfId="0" applyFont="1" applyFill="1" applyBorder="1" applyAlignment="1">
      <alignment wrapText="1"/>
    </xf>
    <xf numFmtId="0" fontId="3" fillId="4" borderId="1" xfId="0" applyFont="1" applyFill="1" applyBorder="1" applyAlignment="1">
      <alignment wrapText="1"/>
    </xf>
    <xf numFmtId="0" fontId="3" fillId="4" borderId="39" xfId="0" applyFont="1" applyFill="1" applyBorder="1" applyAlignment="1">
      <alignment horizontal="center" wrapText="1"/>
    </xf>
    <xf numFmtId="0" fontId="1" fillId="10" borderId="0" xfId="0" applyFont="1" applyFill="1"/>
    <xf numFmtId="49" fontId="2" fillId="10" borderId="0" xfId="0" applyNumberFormat="1" applyFont="1" applyFill="1"/>
    <xf numFmtId="0" fontId="14" fillId="0" borderId="1" xfId="0" applyFont="1" applyBorder="1"/>
    <xf numFmtId="0" fontId="15" fillId="0" borderId="1" xfId="0" applyFont="1" applyBorder="1" applyAlignment="1">
      <alignment vertical="top" wrapText="1"/>
    </xf>
    <xf numFmtId="0" fontId="16" fillId="0" borderId="1" xfId="0" applyFont="1" applyBorder="1" applyAlignment="1">
      <alignment vertical="top" wrapText="1"/>
    </xf>
    <xf numFmtId="0" fontId="0" fillId="0" borderId="1" xfId="0" applyBorder="1"/>
    <xf numFmtId="49" fontId="3" fillId="5" borderId="1" xfId="0" applyNumberFormat="1" applyFont="1" applyFill="1" applyBorder="1" applyAlignment="1">
      <alignment horizontal="left" vertical="top" wrapText="1"/>
    </xf>
    <xf numFmtId="0" fontId="5" fillId="5" borderId="2" xfId="0" applyFont="1" applyFill="1" applyBorder="1" applyAlignment="1">
      <alignment vertical="top" wrapText="1"/>
    </xf>
    <xf numFmtId="49" fontId="6" fillId="5" borderId="2" xfId="0" applyNumberFormat="1" applyFont="1" applyFill="1" applyBorder="1" applyAlignment="1">
      <alignment vertical="top" wrapText="1"/>
    </xf>
    <xf numFmtId="49" fontId="1" fillId="6" borderId="1" xfId="0" applyNumberFormat="1" applyFont="1" applyFill="1" applyBorder="1" applyAlignment="1">
      <alignment horizontal="left" wrapText="1"/>
    </xf>
    <xf numFmtId="49" fontId="1" fillId="6"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49" fontId="1" fillId="4" borderId="39" xfId="0" applyNumberFormat="1" applyFont="1" applyFill="1" applyBorder="1" applyAlignment="1">
      <alignment horizontal="center" vertical="center"/>
    </xf>
    <xf numFmtId="0" fontId="1" fillId="4" borderId="9" xfId="0" applyFont="1" applyFill="1" applyBorder="1"/>
    <xf numFmtId="0" fontId="1" fillId="4" borderId="10" xfId="0" applyFont="1" applyFill="1" applyBorder="1" applyAlignment="1">
      <alignment horizontal="center"/>
    </xf>
    <xf numFmtId="0" fontId="3" fillId="11" borderId="16" xfId="0" applyFont="1" applyFill="1" applyBorder="1" applyAlignment="1">
      <alignment wrapText="1"/>
    </xf>
    <xf numFmtId="0" fontId="3" fillId="11" borderId="20" xfId="0" applyFont="1" applyFill="1" applyBorder="1" applyAlignment="1">
      <alignment wrapText="1"/>
    </xf>
    <xf numFmtId="0" fontId="3" fillId="11" borderId="19" xfId="0" applyFont="1" applyFill="1" applyBorder="1" applyAlignment="1">
      <alignment wrapText="1"/>
    </xf>
    <xf numFmtId="0" fontId="18" fillId="11" borderId="19" xfId="0" applyFont="1" applyFill="1" applyBorder="1" applyAlignment="1">
      <alignment wrapText="1"/>
    </xf>
    <xf numFmtId="0" fontId="3" fillId="11" borderId="1" xfId="0" applyFont="1" applyFill="1" applyBorder="1" applyAlignment="1">
      <alignment vertical="top"/>
    </xf>
    <xf numFmtId="0" fontId="3" fillId="0" borderId="28" xfId="0" applyFont="1" applyBorder="1"/>
    <xf numFmtId="49" fontId="1" fillId="0" borderId="11" xfId="0" applyNumberFormat="1" applyFont="1" applyBorder="1" applyAlignment="1">
      <alignment wrapText="1"/>
    </xf>
    <xf numFmtId="49" fontId="1" fillId="0" borderId="12" xfId="0" applyNumberFormat="1" applyFont="1" applyBorder="1" applyAlignment="1">
      <alignment wrapText="1"/>
    </xf>
    <xf numFmtId="0" fontId="11" fillId="0" borderId="19" xfId="0" applyFont="1" applyBorder="1" applyAlignment="1">
      <alignment horizontal="center" vertical="top"/>
    </xf>
    <xf numFmtId="49" fontId="12" fillId="0" borderId="16" xfId="0" applyNumberFormat="1" applyFont="1" applyBorder="1" applyAlignment="1">
      <alignment horizontal="center" vertical="top" wrapText="1"/>
    </xf>
    <xf numFmtId="49" fontId="10" fillId="0" borderId="17" xfId="0" applyNumberFormat="1" applyFont="1" applyBorder="1" applyAlignment="1">
      <alignment horizontal="center" vertical="top" wrapText="1"/>
    </xf>
    <xf numFmtId="9" fontId="3" fillId="7" borderId="17" xfId="0" applyNumberFormat="1" applyFont="1" applyFill="1" applyBorder="1" applyAlignment="1">
      <alignment wrapText="1"/>
    </xf>
    <xf numFmtId="9" fontId="18" fillId="7" borderId="17" xfId="0" applyNumberFormat="1" applyFont="1" applyFill="1" applyBorder="1" applyAlignment="1">
      <alignment wrapText="1"/>
    </xf>
    <xf numFmtId="49" fontId="18" fillId="6" borderId="1" xfId="0" applyNumberFormat="1" applyFont="1" applyFill="1" applyBorder="1" applyAlignment="1">
      <alignment horizontal="center"/>
    </xf>
    <xf numFmtId="49" fontId="24" fillId="6" borderId="1" xfId="0" applyNumberFormat="1" applyFont="1" applyFill="1" applyBorder="1" applyAlignment="1">
      <alignment horizontal="center"/>
    </xf>
    <xf numFmtId="49" fontId="21" fillId="6" borderId="1" xfId="0" applyNumberFormat="1" applyFont="1" applyFill="1" applyBorder="1" applyAlignment="1">
      <alignment horizontal="center" wrapText="1"/>
    </xf>
    <xf numFmtId="0" fontId="18" fillId="6" borderId="1" xfId="0" applyFont="1" applyFill="1" applyBorder="1" applyAlignment="1">
      <alignment vertical="top" wrapText="1"/>
    </xf>
    <xf numFmtId="49" fontId="21" fillId="6" borderId="1" xfId="0" applyNumberFormat="1" applyFont="1" applyFill="1" applyBorder="1" applyAlignment="1">
      <alignment vertical="top" wrapText="1"/>
    </xf>
    <xf numFmtId="0" fontId="18" fillId="11" borderId="1" xfId="0" applyFont="1" applyFill="1" applyBorder="1" applyAlignment="1">
      <alignment vertical="top"/>
    </xf>
    <xf numFmtId="0" fontId="18" fillId="6" borderId="1" xfId="0" applyFont="1" applyFill="1" applyBorder="1" applyAlignment="1">
      <alignment vertical="top"/>
    </xf>
    <xf numFmtId="49" fontId="24" fillId="6" borderId="1" xfId="0" applyNumberFormat="1" applyFont="1" applyFill="1" applyBorder="1" applyAlignment="1">
      <alignment vertical="top" wrapText="1"/>
    </xf>
    <xf numFmtId="0" fontId="26" fillId="5" borderId="1" xfId="0" applyFont="1" applyFill="1" applyBorder="1" applyAlignment="1">
      <alignment vertical="top" wrapText="1"/>
    </xf>
    <xf numFmtId="49" fontId="27" fillId="5" borderId="1" xfId="0" applyNumberFormat="1" applyFont="1" applyFill="1" applyBorder="1" applyAlignment="1">
      <alignment vertical="top" wrapText="1"/>
    </xf>
    <xf numFmtId="0" fontId="25" fillId="5" borderId="1" xfId="1" applyFont="1" applyFill="1" applyBorder="1" applyAlignment="1">
      <alignment vertical="top"/>
    </xf>
    <xf numFmtId="49" fontId="18" fillId="5" borderId="1" xfId="0" applyNumberFormat="1" applyFont="1" applyFill="1" applyBorder="1" applyAlignment="1">
      <alignment horizontal="left" vertical="top" wrapText="1"/>
    </xf>
    <xf numFmtId="0" fontId="26" fillId="5" borderId="2" xfId="0" applyFont="1" applyFill="1" applyBorder="1" applyAlignment="1">
      <alignment vertical="top" wrapText="1"/>
    </xf>
    <xf numFmtId="49" fontId="27" fillId="5" borderId="2" xfId="0" applyNumberFormat="1" applyFont="1" applyFill="1" applyBorder="1" applyAlignment="1">
      <alignment vertical="top" wrapText="1"/>
    </xf>
    <xf numFmtId="0" fontId="26" fillId="5" borderId="1" xfId="0" applyFont="1" applyFill="1" applyBorder="1" applyAlignment="1">
      <alignment vertical="top"/>
    </xf>
    <xf numFmtId="0" fontId="25" fillId="5" borderId="1" xfId="1" applyFont="1" applyFill="1" applyBorder="1" applyAlignment="1">
      <alignment horizontal="center" vertical="top"/>
    </xf>
    <xf numFmtId="49" fontId="18" fillId="5" borderId="1" xfId="0" applyNumberFormat="1" applyFont="1" applyFill="1" applyBorder="1" applyAlignment="1">
      <alignment vertical="top" wrapText="1"/>
    </xf>
    <xf numFmtId="0" fontId="25" fillId="5" borderId="1" xfId="1" applyFont="1" applyFill="1" applyBorder="1"/>
    <xf numFmtId="49" fontId="21" fillId="5" borderId="1" xfId="0" applyNumberFormat="1" applyFont="1" applyFill="1" applyBorder="1" applyAlignment="1">
      <alignment vertical="top" wrapText="1"/>
    </xf>
    <xf numFmtId="0" fontId="18" fillId="5" borderId="1" xfId="0" applyFont="1" applyFill="1" applyBorder="1" applyAlignment="1">
      <alignment vertical="top"/>
    </xf>
    <xf numFmtId="0" fontId="18" fillId="0" borderId="28" xfId="0" applyFont="1" applyBorder="1"/>
    <xf numFmtId="49" fontId="21" fillId="0" borderId="11" xfId="0" applyNumberFormat="1" applyFont="1" applyBorder="1" applyAlignment="1">
      <alignment wrapText="1"/>
    </xf>
    <xf numFmtId="49" fontId="21" fillId="0" borderId="12" xfId="0" applyNumberFormat="1" applyFont="1" applyBorder="1" applyAlignment="1">
      <alignment wrapText="1"/>
    </xf>
    <xf numFmtId="0" fontId="29" fillId="0" borderId="19" xfId="0" applyFont="1" applyBorder="1" applyAlignment="1">
      <alignment horizontal="center" vertical="top"/>
    </xf>
    <xf numFmtId="49" fontId="30" fillId="0" borderId="16" xfId="0" applyNumberFormat="1" applyFont="1" applyBorder="1" applyAlignment="1">
      <alignment horizontal="center" vertical="top" wrapText="1"/>
    </xf>
    <xf numFmtId="49" fontId="28" fillId="0" borderId="17" xfId="0" applyNumberFormat="1" applyFont="1" applyBorder="1" applyAlignment="1">
      <alignment horizontal="center" vertical="top" wrapText="1"/>
    </xf>
    <xf numFmtId="0" fontId="28" fillId="7" borderId="19" xfId="0" applyFont="1" applyFill="1" applyBorder="1" applyAlignment="1">
      <alignment horizontal="center" vertical="top" wrapText="1"/>
    </xf>
    <xf numFmtId="0" fontId="28" fillId="7" borderId="16" xfId="0" applyFont="1" applyFill="1" applyBorder="1" applyAlignment="1">
      <alignment horizontal="center" vertical="top" wrapText="1"/>
    </xf>
    <xf numFmtId="0" fontId="28" fillId="7" borderId="20" xfId="0" applyFont="1" applyFill="1" applyBorder="1" applyAlignment="1">
      <alignment horizontal="center" vertical="top" wrapText="1"/>
    </xf>
    <xf numFmtId="49" fontId="18" fillId="7" borderId="19" xfId="0" applyNumberFormat="1" applyFont="1" applyFill="1" applyBorder="1"/>
    <xf numFmtId="0" fontId="18" fillId="7" borderId="16" xfId="0" applyFont="1" applyFill="1" applyBorder="1" applyAlignment="1">
      <alignment wrapText="1"/>
    </xf>
    <xf numFmtId="0" fontId="18" fillId="7" borderId="21" xfId="0" applyFont="1" applyFill="1" applyBorder="1" applyAlignment="1">
      <alignment wrapText="1"/>
    </xf>
    <xf numFmtId="0" fontId="18" fillId="7" borderId="19" xfId="0" applyFont="1" applyFill="1" applyBorder="1" applyAlignment="1">
      <alignment wrapText="1"/>
    </xf>
    <xf numFmtId="0" fontId="18" fillId="7" borderId="20" xfId="0" applyFont="1" applyFill="1" applyBorder="1" applyAlignment="1">
      <alignment wrapText="1"/>
    </xf>
    <xf numFmtId="0" fontId="21" fillId="7" borderId="8" xfId="0" applyFont="1" applyFill="1" applyBorder="1" applyAlignment="1">
      <alignment wrapText="1"/>
    </xf>
    <xf numFmtId="0" fontId="21" fillId="7" borderId="9" xfId="0" applyFont="1" applyFill="1" applyBorder="1" applyAlignment="1">
      <alignment wrapText="1"/>
    </xf>
    <xf numFmtId="0" fontId="21" fillId="7" borderId="10" xfId="0" applyFont="1" applyFill="1" applyBorder="1" applyAlignment="1">
      <alignment wrapText="1"/>
    </xf>
    <xf numFmtId="0" fontId="21" fillId="7" borderId="34" xfId="0" applyFont="1" applyFill="1" applyBorder="1" applyAlignment="1">
      <alignment wrapText="1"/>
    </xf>
    <xf numFmtId="0" fontId="18" fillId="11" borderId="1" xfId="0" applyFont="1" applyFill="1" applyBorder="1" applyAlignment="1">
      <alignment vertical="top" wrapText="1"/>
    </xf>
    <xf numFmtId="0" fontId="23" fillId="11" borderId="1" xfId="0" applyFont="1" applyFill="1" applyBorder="1" applyAlignment="1">
      <alignment vertical="top" wrapText="1"/>
    </xf>
    <xf numFmtId="0" fontId="18" fillId="7" borderId="40" xfId="0" applyFont="1" applyFill="1" applyBorder="1" applyAlignment="1">
      <alignment wrapText="1"/>
    </xf>
    <xf numFmtId="0" fontId="21" fillId="7" borderId="41" xfId="0" applyFont="1" applyFill="1" applyBorder="1" applyAlignment="1">
      <alignment wrapText="1"/>
    </xf>
    <xf numFmtId="0" fontId="28" fillId="7" borderId="42" xfId="0" applyFont="1" applyFill="1" applyBorder="1" applyAlignment="1">
      <alignment horizontal="center" vertical="top" wrapText="1"/>
    </xf>
    <xf numFmtId="0" fontId="21" fillId="7" borderId="43" xfId="0" applyFont="1" applyFill="1" applyBorder="1" applyAlignment="1">
      <alignment wrapText="1"/>
    </xf>
    <xf numFmtId="0" fontId="10" fillId="7" borderId="17" xfId="0" applyFont="1" applyFill="1" applyBorder="1" applyAlignment="1">
      <alignment horizontal="center" vertical="top" wrapText="1"/>
    </xf>
    <xf numFmtId="0" fontId="10" fillId="7" borderId="42" xfId="0" applyFont="1" applyFill="1" applyBorder="1" applyAlignment="1">
      <alignment horizontal="center" vertical="top" wrapText="1"/>
    </xf>
    <xf numFmtId="0" fontId="33" fillId="0" borderId="0" xfId="0" applyFont="1"/>
    <xf numFmtId="0" fontId="34" fillId="0" borderId="0" xfId="0" applyFont="1"/>
    <xf numFmtId="0" fontId="35" fillId="0" borderId="0" xfId="0" applyFont="1"/>
    <xf numFmtId="0" fontId="35" fillId="0" borderId="45" xfId="0" applyFont="1" applyBorder="1"/>
    <xf numFmtId="0" fontId="36" fillId="0" borderId="45" xfId="0" applyFont="1" applyBorder="1" applyAlignment="1">
      <alignment wrapText="1"/>
    </xf>
    <xf numFmtId="0" fontId="37" fillId="0" borderId="0" xfId="0" applyFont="1"/>
    <xf numFmtId="2" fontId="34" fillId="0" borderId="45" xfId="0" applyNumberFormat="1" applyFont="1" applyBorder="1" applyAlignment="1">
      <alignment horizontal="right"/>
    </xf>
    <xf numFmtId="3" fontId="38" fillId="0" borderId="45" xfId="0" applyNumberFormat="1" applyFont="1" applyBorder="1"/>
    <xf numFmtId="3" fontId="39" fillId="0" borderId="45" xfId="0" applyNumberFormat="1" applyFont="1" applyBorder="1"/>
    <xf numFmtId="3" fontId="35" fillId="0" borderId="0" xfId="0" applyNumberFormat="1" applyFont="1"/>
    <xf numFmtId="0" fontId="35" fillId="0" borderId="48" xfId="0" applyFont="1" applyBorder="1" applyAlignment="1">
      <alignment horizontal="center"/>
    </xf>
    <xf numFmtId="0" fontId="39" fillId="0" borderId="48" xfId="0" applyFont="1" applyBorder="1" applyAlignment="1">
      <alignment horizontal="left" wrapText="1" indent="1"/>
    </xf>
    <xf numFmtId="0" fontId="33" fillId="0" borderId="45" xfId="0" applyFont="1" applyBorder="1"/>
    <xf numFmtId="0" fontId="33" fillId="0" borderId="45" xfId="0" applyFont="1" applyBorder="1" applyAlignment="1">
      <alignment wrapText="1"/>
    </xf>
    <xf numFmtId="0" fontId="40" fillId="0" borderId="0" xfId="0" applyFont="1"/>
    <xf numFmtId="3" fontId="40" fillId="0" borderId="0" xfId="0" applyNumberFormat="1" applyFont="1"/>
    <xf numFmtId="0" fontId="39" fillId="0" borderId="48" xfId="0" applyFont="1" applyBorder="1" applyAlignment="1">
      <alignment wrapText="1"/>
    </xf>
    <xf numFmtId="0" fontId="10" fillId="7" borderId="45" xfId="0" applyFont="1" applyFill="1" applyBorder="1" applyAlignment="1">
      <alignment horizontal="center" vertical="top" wrapText="1"/>
    </xf>
    <xf numFmtId="0" fontId="10" fillId="7" borderId="49" xfId="0" applyFont="1" applyFill="1" applyBorder="1" applyAlignment="1">
      <alignment horizontal="center" vertical="top" wrapText="1"/>
    </xf>
    <xf numFmtId="0" fontId="0" fillId="0" borderId="0" xfId="0" applyAlignment="1">
      <alignment wrapText="1"/>
    </xf>
    <xf numFmtId="49" fontId="21" fillId="9" borderId="12" xfId="0" applyNumberFormat="1" applyFont="1" applyFill="1" applyBorder="1" applyAlignment="1">
      <alignment horizontal="center" wrapText="1"/>
    </xf>
    <xf numFmtId="0" fontId="18" fillId="7" borderId="0" xfId="0" applyFont="1" applyFill="1" applyAlignment="1">
      <alignment wrapText="1"/>
    </xf>
    <xf numFmtId="49" fontId="18" fillId="7" borderId="45" xfId="0" applyNumberFormat="1" applyFont="1" applyFill="1" applyBorder="1"/>
    <xf numFmtId="0" fontId="18" fillId="7" borderId="45" xfId="0" applyFont="1" applyFill="1" applyBorder="1" applyAlignment="1">
      <alignment wrapText="1"/>
    </xf>
    <xf numFmtId="9" fontId="18" fillId="7" borderId="45" xfId="0" applyNumberFormat="1" applyFont="1" applyFill="1" applyBorder="1" applyAlignment="1">
      <alignment wrapText="1"/>
    </xf>
    <xf numFmtId="49" fontId="18" fillId="7" borderId="25" xfId="0" applyNumberFormat="1" applyFont="1" applyFill="1" applyBorder="1"/>
    <xf numFmtId="0" fontId="18" fillId="7" borderId="22" xfId="0" applyFont="1" applyFill="1" applyBorder="1" applyAlignment="1">
      <alignment wrapText="1"/>
    </xf>
    <xf numFmtId="9" fontId="18" fillId="7" borderId="23" xfId="0" applyNumberFormat="1" applyFont="1" applyFill="1" applyBorder="1" applyAlignment="1">
      <alignment wrapText="1"/>
    </xf>
    <xf numFmtId="0" fontId="18" fillId="7" borderId="24" xfId="0" applyFont="1" applyFill="1" applyBorder="1" applyAlignment="1">
      <alignment wrapText="1"/>
    </xf>
    <xf numFmtId="0" fontId="18" fillId="7" borderId="46" xfId="0" applyFont="1" applyFill="1" applyBorder="1" applyAlignment="1">
      <alignment wrapText="1"/>
    </xf>
    <xf numFmtId="49" fontId="18" fillId="7" borderId="50" xfId="0" applyNumberFormat="1" applyFont="1" applyFill="1" applyBorder="1"/>
    <xf numFmtId="0" fontId="18" fillId="7" borderId="50" xfId="0" applyFont="1" applyFill="1" applyBorder="1" applyAlignment="1">
      <alignment wrapText="1"/>
    </xf>
    <xf numFmtId="9" fontId="18" fillId="7" borderId="50" xfId="0" applyNumberFormat="1" applyFont="1" applyFill="1" applyBorder="1" applyAlignment="1">
      <alignment wrapText="1"/>
    </xf>
    <xf numFmtId="0" fontId="18" fillId="7" borderId="56" xfId="0" applyFont="1" applyFill="1" applyBorder="1" applyAlignment="1">
      <alignment wrapText="1"/>
    </xf>
    <xf numFmtId="0" fontId="21" fillId="7" borderId="57" xfId="0" applyFont="1" applyFill="1" applyBorder="1" applyAlignment="1">
      <alignment wrapText="1"/>
    </xf>
    <xf numFmtId="0" fontId="18" fillId="7" borderId="58" xfId="0" applyFont="1" applyFill="1" applyBorder="1" applyAlignment="1">
      <alignment wrapText="1"/>
    </xf>
    <xf numFmtId="0" fontId="21" fillId="7" borderId="59" xfId="0" applyFont="1" applyFill="1" applyBorder="1" applyAlignment="1">
      <alignment wrapText="1"/>
    </xf>
    <xf numFmtId="0" fontId="28" fillId="7" borderId="51" xfId="0" applyFont="1" applyFill="1" applyBorder="1" applyAlignment="1">
      <alignment horizontal="center" vertical="top" wrapText="1"/>
    </xf>
    <xf numFmtId="0" fontId="39" fillId="0" borderId="46" xfId="0" applyFont="1" applyBorder="1" applyAlignment="1">
      <alignment horizontal="left" indent="1"/>
    </xf>
    <xf numFmtId="0" fontId="39" fillId="0" borderId="47" xfId="0" applyFont="1" applyBorder="1" applyAlignment="1">
      <alignment horizontal="left" indent="1"/>
    </xf>
    <xf numFmtId="0" fontId="39" fillId="0" borderId="48" xfId="0" applyFont="1" applyBorder="1" applyAlignment="1">
      <alignment horizontal="left" indent="1"/>
    </xf>
    <xf numFmtId="0" fontId="3" fillId="7" borderId="49" xfId="0" applyFont="1" applyFill="1" applyBorder="1" applyAlignment="1">
      <alignment wrapText="1"/>
    </xf>
    <xf numFmtId="0" fontId="3" fillId="7" borderId="45" xfId="0" applyFont="1" applyFill="1" applyBorder="1" applyAlignment="1">
      <alignment wrapText="1"/>
    </xf>
    <xf numFmtId="0" fontId="3" fillId="7" borderId="50" xfId="0" applyFont="1" applyFill="1" applyBorder="1" applyAlignment="1">
      <alignment wrapText="1"/>
    </xf>
    <xf numFmtId="0" fontId="43" fillId="7" borderId="19" xfId="0" applyFont="1" applyFill="1" applyBorder="1" applyAlignment="1">
      <alignment wrapText="1"/>
    </xf>
    <xf numFmtId="0" fontId="3" fillId="7" borderId="51" xfId="0" applyFont="1" applyFill="1" applyBorder="1" applyAlignment="1">
      <alignment wrapText="1"/>
    </xf>
    <xf numFmtId="0" fontId="3" fillId="7" borderId="52" xfId="0" applyFont="1" applyFill="1" applyBorder="1" applyAlignment="1">
      <alignment wrapText="1"/>
    </xf>
    <xf numFmtId="0" fontId="18" fillId="7" borderId="42" xfId="0" applyFont="1" applyFill="1" applyBorder="1" applyAlignment="1">
      <alignment wrapText="1"/>
    </xf>
    <xf numFmtId="0" fontId="18" fillId="7" borderId="51" xfId="0" applyFont="1" applyFill="1" applyBorder="1" applyAlignment="1">
      <alignment wrapText="1"/>
    </xf>
    <xf numFmtId="0" fontId="22" fillId="7" borderId="50" xfId="0" applyFont="1" applyFill="1" applyBorder="1" applyAlignment="1">
      <alignment wrapText="1"/>
    </xf>
    <xf numFmtId="0" fontId="23" fillId="7" borderId="45" xfId="0" applyFont="1" applyFill="1" applyBorder="1" applyAlignment="1">
      <alignment wrapText="1"/>
    </xf>
    <xf numFmtId="0" fontId="22" fillId="7" borderId="45" xfId="0" applyFont="1" applyFill="1" applyBorder="1" applyAlignment="1">
      <alignment wrapText="1"/>
    </xf>
    <xf numFmtId="0" fontId="18" fillId="7" borderId="17" xfId="0" applyFont="1" applyFill="1" applyBorder="1" applyAlignment="1">
      <alignment wrapText="1"/>
    </xf>
    <xf numFmtId="0" fontId="18" fillId="7" borderId="23" xfId="0" applyFont="1" applyFill="1" applyBorder="1" applyAlignment="1">
      <alignment wrapText="1"/>
    </xf>
    <xf numFmtId="0" fontId="28" fillId="7" borderId="1" xfId="0" applyFont="1" applyFill="1" applyBorder="1" applyAlignment="1">
      <alignment horizontal="center" vertical="top" wrapText="1"/>
    </xf>
    <xf numFmtId="0" fontId="18" fillId="7" borderId="1" xfId="0" applyFont="1" applyFill="1" applyBorder="1" applyAlignment="1">
      <alignment wrapText="1"/>
    </xf>
    <xf numFmtId="0" fontId="32" fillId="7" borderId="1" xfId="0" applyFont="1" applyFill="1" applyBorder="1" applyAlignment="1">
      <alignment wrapText="1"/>
    </xf>
    <xf numFmtId="0" fontId="28" fillId="7" borderId="38" xfId="0" applyFont="1" applyFill="1" applyBorder="1" applyAlignment="1">
      <alignment horizontal="center" vertical="top" wrapText="1"/>
    </xf>
    <xf numFmtId="0" fontId="18" fillId="7" borderId="38" xfId="0" applyFont="1" applyFill="1" applyBorder="1" applyAlignment="1">
      <alignment wrapText="1"/>
    </xf>
    <xf numFmtId="49" fontId="21" fillId="9" borderId="65" xfId="0" applyNumberFormat="1" applyFont="1" applyFill="1" applyBorder="1" applyAlignment="1">
      <alignment horizontal="center" wrapText="1"/>
    </xf>
    <xf numFmtId="0" fontId="28" fillId="7" borderId="4" xfId="0" applyFont="1" applyFill="1" applyBorder="1" applyAlignment="1">
      <alignment horizontal="center" vertical="top" wrapText="1"/>
    </xf>
    <xf numFmtId="0" fontId="28" fillId="7" borderId="69" xfId="0" applyFont="1" applyFill="1" applyBorder="1" applyAlignment="1">
      <alignment horizontal="center" vertical="top" wrapText="1"/>
    </xf>
    <xf numFmtId="0" fontId="32" fillId="7" borderId="69" xfId="0" applyFont="1" applyFill="1" applyBorder="1" applyAlignment="1">
      <alignment wrapText="1"/>
    </xf>
    <xf numFmtId="0" fontId="18" fillId="7" borderId="69" xfId="0" applyFont="1" applyFill="1" applyBorder="1" applyAlignment="1">
      <alignment wrapText="1"/>
    </xf>
    <xf numFmtId="0" fontId="21" fillId="7" borderId="44" xfId="0" applyFont="1" applyFill="1" applyBorder="1" applyAlignment="1">
      <alignment wrapText="1"/>
    </xf>
    <xf numFmtId="0" fontId="3" fillId="7" borderId="70" xfId="0" applyFont="1" applyFill="1" applyBorder="1" applyAlignment="1">
      <alignment wrapText="1"/>
    </xf>
    <xf numFmtId="0" fontId="28" fillId="7" borderId="71" xfId="0" applyFont="1" applyFill="1" applyBorder="1" applyAlignment="1">
      <alignment horizontal="center" vertical="top" wrapText="1"/>
    </xf>
    <xf numFmtId="0" fontId="28" fillId="7" borderId="72" xfId="0" applyFont="1" applyFill="1" applyBorder="1" applyAlignment="1">
      <alignment horizontal="center" vertical="top" wrapText="1"/>
    </xf>
    <xf numFmtId="0" fontId="18" fillId="7" borderId="39" xfId="0" applyFont="1" applyFill="1" applyBorder="1" applyAlignment="1">
      <alignment wrapText="1"/>
    </xf>
    <xf numFmtId="0" fontId="44" fillId="11" borderId="1" xfId="0" applyFont="1" applyFill="1" applyBorder="1" applyAlignment="1">
      <alignment vertical="top" wrapText="1"/>
    </xf>
    <xf numFmtId="0" fontId="49" fillId="7" borderId="38" xfId="0" applyFont="1" applyFill="1" applyBorder="1" applyAlignment="1">
      <alignment wrapText="1"/>
    </xf>
    <xf numFmtId="0" fontId="0" fillId="14" borderId="73" xfId="0" applyFill="1" applyBorder="1"/>
    <xf numFmtId="0" fontId="0" fillId="14" borderId="74" xfId="0" applyFill="1" applyBorder="1"/>
    <xf numFmtId="0" fontId="0" fillId="14" borderId="76" xfId="0" applyFill="1" applyBorder="1"/>
    <xf numFmtId="0" fontId="0" fillId="14" borderId="29" xfId="0" applyFill="1" applyBorder="1" applyAlignment="1">
      <alignment vertical="center"/>
    </xf>
    <xf numFmtId="0" fontId="0" fillId="14" borderId="76" xfId="0" applyFill="1" applyBorder="1" applyAlignment="1">
      <alignment vertical="center" wrapText="1"/>
    </xf>
    <xf numFmtId="0" fontId="0" fillId="14" borderId="0" xfId="0" applyFill="1" applyAlignment="1">
      <alignment vertical="center"/>
    </xf>
    <xf numFmtId="0" fontId="0" fillId="14" borderId="29" xfId="0" applyFill="1" applyBorder="1" applyAlignment="1">
      <alignment vertical="center" wrapText="1"/>
    </xf>
    <xf numFmtId="0" fontId="0" fillId="14" borderId="0" xfId="0" applyFill="1" applyAlignment="1">
      <alignment vertical="center" wrapText="1"/>
    </xf>
    <xf numFmtId="0" fontId="0" fillId="0" borderId="38" xfId="0" applyBorder="1" applyAlignment="1">
      <alignment vertical="center"/>
    </xf>
    <xf numFmtId="0" fontId="52" fillId="0" borderId="39" xfId="0" applyFont="1" applyBorder="1" applyAlignment="1">
      <alignment vertical="center" wrapText="1"/>
    </xf>
    <xf numFmtId="0" fontId="0" fillId="0" borderId="38" xfId="0" applyBorder="1"/>
    <xf numFmtId="0" fontId="0" fillId="0" borderId="77" xfId="0" applyBorder="1"/>
    <xf numFmtId="0" fontId="0" fillId="0" borderId="39" xfId="0" applyBorder="1"/>
    <xf numFmtId="0" fontId="0" fillId="15" borderId="38" xfId="0" applyFill="1" applyBorder="1"/>
    <xf numFmtId="0" fontId="0" fillId="15" borderId="78" xfId="0" applyFill="1" applyBorder="1"/>
    <xf numFmtId="0" fontId="0" fillId="0" borderId="39" xfId="0" applyBorder="1" applyAlignment="1">
      <alignment vertical="center" wrapText="1"/>
    </xf>
    <xf numFmtId="0" fontId="0" fillId="0" borderId="78" xfId="0" applyBorder="1"/>
    <xf numFmtId="0" fontId="0" fillId="0" borderId="39" xfId="0" applyBorder="1" applyAlignment="1">
      <alignment wrapText="1"/>
    </xf>
    <xf numFmtId="3" fontId="0" fillId="0" borderId="38" xfId="0" applyNumberFormat="1" applyBorder="1"/>
    <xf numFmtId="3" fontId="0" fillId="16" borderId="29" xfId="0" applyNumberFormat="1" applyFill="1" applyBorder="1"/>
    <xf numFmtId="0" fontId="0" fillId="16" borderId="38" xfId="0" applyFill="1" applyBorder="1"/>
    <xf numFmtId="0" fontId="0" fillId="10" borderId="39" xfId="0" applyFill="1" applyBorder="1" applyAlignment="1">
      <alignment wrapText="1"/>
    </xf>
    <xf numFmtId="0" fontId="0" fillId="10" borderId="38" xfId="0" applyFill="1" applyBorder="1"/>
    <xf numFmtId="0" fontId="0" fillId="10" borderId="77" xfId="0" applyFill="1" applyBorder="1"/>
    <xf numFmtId="164" fontId="0" fillId="16" borderId="39" xfId="0" applyNumberFormat="1" applyFill="1" applyBorder="1"/>
    <xf numFmtId="0" fontId="0" fillId="10" borderId="39" xfId="0" applyFill="1" applyBorder="1"/>
    <xf numFmtId="0" fontId="0" fillId="10" borderId="78" xfId="0" applyFill="1" applyBorder="1"/>
    <xf numFmtId="3" fontId="0" fillId="10" borderId="39" xfId="0" applyNumberFormat="1" applyFill="1" applyBorder="1"/>
    <xf numFmtId="3" fontId="0" fillId="16" borderId="39" xfId="0" applyNumberFormat="1" applyFill="1" applyBorder="1"/>
    <xf numFmtId="0" fontId="0" fillId="10" borderId="39" xfId="0" applyFill="1" applyBorder="1" applyAlignment="1">
      <alignment horizontal="left" vertical="center" wrapText="1"/>
    </xf>
    <xf numFmtId="0" fontId="0" fillId="16" borderId="39" xfId="0" applyFill="1" applyBorder="1"/>
    <xf numFmtId="0" fontId="0" fillId="10" borderId="1" xfId="0" applyFill="1" applyBorder="1"/>
    <xf numFmtId="0" fontId="0" fillId="15" borderId="1" xfId="0" applyFill="1" applyBorder="1"/>
    <xf numFmtId="0" fontId="0" fillId="15" borderId="39" xfId="0" applyFill="1" applyBorder="1"/>
    <xf numFmtId="0" fontId="34" fillId="0" borderId="29" xfId="0" applyFont="1" applyBorder="1" applyAlignment="1">
      <alignment wrapText="1"/>
    </xf>
    <xf numFmtId="0" fontId="34" fillId="7" borderId="39" xfId="0" applyFont="1" applyFill="1" applyBorder="1" applyAlignment="1">
      <alignment wrapText="1"/>
    </xf>
    <xf numFmtId="0" fontId="0" fillId="7" borderId="38" xfId="0" applyFill="1" applyBorder="1"/>
    <xf numFmtId="0" fontId="0" fillId="7" borderId="77" xfId="0" applyFill="1" applyBorder="1"/>
    <xf numFmtId="0" fontId="0" fillId="7" borderId="39" xfId="0" applyFill="1" applyBorder="1"/>
    <xf numFmtId="0" fontId="0" fillId="7" borderId="78" xfId="0" applyFill="1" applyBorder="1"/>
    <xf numFmtId="0" fontId="0" fillId="7" borderId="79" xfId="0" applyFill="1" applyBorder="1"/>
    <xf numFmtId="0" fontId="0" fillId="7" borderId="81" xfId="0" applyFill="1" applyBorder="1"/>
    <xf numFmtId="0" fontId="0" fillId="7" borderId="64" xfId="0" applyFill="1" applyBorder="1"/>
    <xf numFmtId="0" fontId="0" fillId="16" borderId="79" xfId="0" applyFill="1" applyBorder="1"/>
    <xf numFmtId="0" fontId="0" fillId="15" borderId="79" xfId="0" applyFill="1" applyBorder="1"/>
    <xf numFmtId="0" fontId="0" fillId="15" borderId="61" xfId="0" applyFill="1" applyBorder="1"/>
    <xf numFmtId="0" fontId="0" fillId="7" borderId="71" xfId="0" applyFill="1" applyBorder="1" applyAlignment="1">
      <alignment horizontal="left" vertical="center"/>
    </xf>
    <xf numFmtId="0" fontId="0" fillId="16" borderId="64" xfId="0" applyFill="1" applyBorder="1"/>
    <xf numFmtId="0" fontId="0" fillId="7" borderId="61" xfId="0" applyFill="1" applyBorder="1"/>
    <xf numFmtId="0" fontId="0" fillId="10" borderId="29" xfId="0" applyFill="1" applyBorder="1"/>
    <xf numFmtId="0" fontId="0" fillId="10" borderId="10" xfId="0" applyFill="1" applyBorder="1" applyAlignment="1">
      <alignment wrapText="1"/>
    </xf>
    <xf numFmtId="0" fontId="0" fillId="10" borderId="8" xfId="0" applyFill="1" applyBorder="1"/>
    <xf numFmtId="0" fontId="0" fillId="10" borderId="9" xfId="0" applyFill="1" applyBorder="1"/>
    <xf numFmtId="0" fontId="0" fillId="10" borderId="10" xfId="0" applyFill="1" applyBorder="1"/>
    <xf numFmtId="0" fontId="0" fillId="10" borderId="55" xfId="0" applyFill="1" applyBorder="1"/>
    <xf numFmtId="0" fontId="0" fillId="10" borderId="43" xfId="0" applyFill="1" applyBorder="1"/>
    <xf numFmtId="0" fontId="0" fillId="0" borderId="0" xfId="0" applyAlignment="1">
      <alignment vertical="center"/>
    </xf>
    <xf numFmtId="0" fontId="0" fillId="0" borderId="53" xfId="0" applyBorder="1"/>
    <xf numFmtId="0" fontId="0" fillId="0" borderId="54" xfId="0" applyBorder="1"/>
    <xf numFmtId="0" fontId="0" fillId="0" borderId="55" xfId="0" applyBorder="1"/>
    <xf numFmtId="0" fontId="51" fillId="0" borderId="0" xfId="0" applyFont="1"/>
    <xf numFmtId="10" fontId="0" fillId="0" borderId="0" xfId="2" applyNumberFormat="1" applyFont="1"/>
    <xf numFmtId="0" fontId="0" fillId="0" borderId="0" xfId="0" applyAlignment="1">
      <alignment horizontal="right"/>
    </xf>
    <xf numFmtId="10" fontId="0" fillId="17" borderId="0" xfId="2" applyNumberFormat="1" applyFont="1" applyFill="1" applyAlignment="1">
      <alignment horizontal="center" vertical="center"/>
    </xf>
    <xf numFmtId="0" fontId="55" fillId="12" borderId="0" xfId="0" applyFont="1" applyFill="1" applyAlignment="1">
      <alignment wrapText="1"/>
    </xf>
    <xf numFmtId="0" fontId="1" fillId="7" borderId="32" xfId="0" applyFont="1" applyFill="1" applyBorder="1" applyAlignment="1">
      <alignment horizontal="right" wrapText="1"/>
    </xf>
    <xf numFmtId="0" fontId="1" fillId="7" borderId="33" xfId="0" applyFont="1" applyFill="1" applyBorder="1" applyAlignment="1">
      <alignment horizontal="right" wrapText="1"/>
    </xf>
    <xf numFmtId="0" fontId="1" fillId="7" borderId="34" xfId="0" applyFont="1" applyFill="1" applyBorder="1" applyAlignment="1">
      <alignment horizontal="right" wrapText="1"/>
    </xf>
    <xf numFmtId="49" fontId="1" fillId="8" borderId="5" xfId="0" applyNumberFormat="1" applyFont="1" applyFill="1" applyBorder="1" applyAlignment="1">
      <alignment horizontal="left" wrapText="1"/>
    </xf>
    <xf numFmtId="49" fontId="1" fillId="8" borderId="6" xfId="0" applyNumberFormat="1" applyFont="1" applyFill="1" applyBorder="1" applyAlignment="1">
      <alignment horizontal="left" wrapText="1"/>
    </xf>
    <xf numFmtId="49" fontId="1" fillId="8" borderId="7" xfId="0" applyNumberFormat="1" applyFont="1" applyFill="1" applyBorder="1" applyAlignment="1">
      <alignment horizontal="left" wrapText="1"/>
    </xf>
    <xf numFmtId="49" fontId="1" fillId="6" borderId="8" xfId="0" applyNumberFormat="1" applyFont="1" applyFill="1" applyBorder="1" applyAlignment="1">
      <alignment horizontal="left" vertical="top" wrapText="1"/>
    </xf>
    <xf numFmtId="49" fontId="1" fillId="6" borderId="9" xfId="0" applyNumberFormat="1" applyFont="1" applyFill="1" applyBorder="1" applyAlignment="1">
      <alignment horizontal="left" vertical="top" wrapText="1"/>
    </xf>
    <xf numFmtId="49" fontId="1" fillId="6" borderId="10" xfId="0" applyNumberFormat="1" applyFont="1" applyFill="1" applyBorder="1" applyAlignment="1">
      <alignment horizontal="left" vertical="top" wrapText="1"/>
    </xf>
    <xf numFmtId="49" fontId="1" fillId="0" borderId="13" xfId="0" applyNumberFormat="1" applyFont="1" applyBorder="1" applyAlignment="1">
      <alignment horizontal="center" wrapText="1"/>
    </xf>
    <xf numFmtId="49" fontId="1" fillId="0" borderId="18" xfId="0" applyNumberFormat="1" applyFont="1" applyBorder="1" applyAlignment="1">
      <alignment horizontal="center" wrapText="1"/>
    </xf>
    <xf numFmtId="49" fontId="1" fillId="9" borderId="14" xfId="0" applyNumberFormat="1" applyFont="1" applyFill="1" applyBorder="1" applyAlignment="1">
      <alignment horizontal="center" wrapText="1"/>
    </xf>
    <xf numFmtId="49" fontId="1" fillId="9" borderId="12" xfId="0" applyNumberFormat="1" applyFont="1" applyFill="1" applyBorder="1" applyAlignment="1">
      <alignment horizontal="center" wrapText="1"/>
    </xf>
    <xf numFmtId="49" fontId="1" fillId="9" borderId="15" xfId="0" applyNumberFormat="1" applyFont="1" applyFill="1" applyBorder="1" applyAlignment="1">
      <alignment horizontal="center" wrapText="1"/>
    </xf>
    <xf numFmtId="49" fontId="21" fillId="9" borderId="14" xfId="0" applyNumberFormat="1" applyFont="1" applyFill="1" applyBorder="1" applyAlignment="1">
      <alignment horizontal="center" wrapText="1"/>
    </xf>
    <xf numFmtId="49" fontId="4" fillId="9" borderId="14" xfId="0" applyNumberFormat="1" applyFont="1" applyFill="1" applyBorder="1" applyAlignment="1">
      <alignment horizontal="center" wrapText="1"/>
    </xf>
    <xf numFmtId="49" fontId="4" fillId="9" borderId="12" xfId="0" applyNumberFormat="1" applyFont="1" applyFill="1" applyBorder="1" applyAlignment="1">
      <alignment horizontal="center" wrapText="1"/>
    </xf>
    <xf numFmtId="49" fontId="4" fillId="9" borderId="15" xfId="0" applyNumberFormat="1" applyFont="1" applyFill="1" applyBorder="1" applyAlignment="1">
      <alignment horizontal="center" wrapText="1"/>
    </xf>
    <xf numFmtId="49" fontId="10" fillId="7" borderId="29" xfId="0" applyNumberFormat="1" applyFont="1" applyFill="1" applyBorder="1" applyAlignment="1">
      <alignment horizontal="center" vertical="top" wrapText="1"/>
    </xf>
    <xf numFmtId="49" fontId="10" fillId="7" borderId="15" xfId="0" applyNumberFormat="1" applyFont="1" applyFill="1" applyBorder="1" applyAlignment="1">
      <alignment horizontal="center" vertical="top" wrapText="1"/>
    </xf>
    <xf numFmtId="49" fontId="1" fillId="3" borderId="1" xfId="0" applyNumberFormat="1" applyFont="1" applyFill="1" applyBorder="1" applyAlignment="1">
      <alignment horizontal="left" vertical="center"/>
    </xf>
    <xf numFmtId="0" fontId="2" fillId="10" borderId="0" xfId="0" applyFont="1" applyFill="1" applyAlignment="1">
      <alignment horizontal="left"/>
    </xf>
    <xf numFmtId="49" fontId="1" fillId="2" borderId="1" xfId="0" applyNumberFormat="1" applyFont="1" applyFill="1" applyBorder="1" applyAlignment="1">
      <alignment horizontal="left" vertical="center"/>
    </xf>
    <xf numFmtId="49" fontId="1" fillId="6" borderId="1" xfId="0" applyNumberFormat="1" applyFont="1" applyFill="1" applyBorder="1" applyAlignment="1">
      <alignment horizontal="center" wrapText="1"/>
    </xf>
    <xf numFmtId="49" fontId="3" fillId="6" borderId="1" xfId="0" applyNumberFormat="1" applyFont="1" applyFill="1" applyBorder="1" applyAlignment="1">
      <alignment horizontal="left" vertical="top" wrapText="1"/>
    </xf>
    <xf numFmtId="49" fontId="22" fillId="6"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top" wrapText="1"/>
    </xf>
    <xf numFmtId="49" fontId="5" fillId="5" borderId="2" xfId="0" applyNumberFormat="1" applyFont="1" applyFill="1" applyBorder="1" applyAlignment="1">
      <alignment horizontal="right" vertical="top" wrapText="1"/>
    </xf>
    <xf numFmtId="49" fontId="5" fillId="5" borderId="3" xfId="0" applyNumberFormat="1" applyFont="1" applyFill="1" applyBorder="1" applyAlignment="1">
      <alignment horizontal="right" vertical="top" wrapText="1"/>
    </xf>
    <xf numFmtId="49" fontId="5" fillId="5" borderId="4" xfId="0" applyNumberFormat="1" applyFont="1" applyFill="1" applyBorder="1" applyAlignment="1">
      <alignment horizontal="right" vertical="top" wrapText="1"/>
    </xf>
    <xf numFmtId="49" fontId="6" fillId="5" borderId="2" xfId="0" applyNumberFormat="1" applyFont="1" applyFill="1" applyBorder="1" applyAlignment="1">
      <alignment horizontal="left" vertical="top" wrapText="1"/>
    </xf>
    <xf numFmtId="49" fontId="6" fillId="5" borderId="3" xfId="0" applyNumberFormat="1" applyFont="1" applyFill="1" applyBorder="1" applyAlignment="1">
      <alignment horizontal="left" vertical="top" wrapText="1"/>
    </xf>
    <xf numFmtId="49" fontId="6" fillId="5" borderId="4" xfId="0" applyNumberFormat="1" applyFont="1" applyFill="1" applyBorder="1" applyAlignment="1">
      <alignment horizontal="left" vertical="top" wrapText="1"/>
    </xf>
    <xf numFmtId="0" fontId="35" fillId="0" borderId="46" xfId="0" applyFont="1" applyBorder="1" applyAlignment="1">
      <alignment horizontal="center"/>
    </xf>
    <xf numFmtId="0" fontId="35" fillId="0" borderId="47" xfId="0" applyFont="1" applyBorder="1" applyAlignment="1">
      <alignment horizontal="center"/>
    </xf>
    <xf numFmtId="0" fontId="35" fillId="0" borderId="48" xfId="0" applyFont="1" applyBorder="1" applyAlignment="1">
      <alignment horizontal="center"/>
    </xf>
    <xf numFmtId="0" fontId="38" fillId="0" borderId="46" xfId="0" applyFont="1" applyBorder="1" applyAlignment="1"/>
    <xf numFmtId="0" fontId="38" fillId="0" borderId="47" xfId="0" applyFont="1" applyBorder="1" applyAlignment="1"/>
    <xf numFmtId="0" fontId="38" fillId="0" borderId="48" xfId="0" applyFont="1" applyBorder="1" applyAlignment="1"/>
    <xf numFmtId="0" fontId="39" fillId="0" borderId="46" xfId="0" applyFont="1" applyBorder="1" applyAlignment="1">
      <alignment horizontal="left" indent="1"/>
    </xf>
    <xf numFmtId="0" fontId="39" fillId="0" borderId="47" xfId="0" applyFont="1" applyBorder="1" applyAlignment="1">
      <alignment horizontal="left" indent="1"/>
    </xf>
    <xf numFmtId="0" fontId="39" fillId="0" borderId="48" xfId="0" applyFont="1" applyBorder="1" applyAlignment="1">
      <alignment horizontal="left" indent="1"/>
    </xf>
    <xf numFmtId="0" fontId="21" fillId="7" borderId="53" xfId="0" applyFont="1" applyFill="1" applyBorder="1" applyAlignment="1">
      <alignment horizontal="right" wrapText="1"/>
    </xf>
    <xf numFmtId="0" fontId="21" fillId="7" borderId="54" xfId="0" applyFont="1" applyFill="1" applyBorder="1" applyAlignment="1">
      <alignment horizontal="right" wrapText="1"/>
    </xf>
    <xf numFmtId="0" fontId="21" fillId="7" borderId="55" xfId="0" applyFont="1" applyFill="1" applyBorder="1" applyAlignment="1">
      <alignment horizontal="right" wrapText="1"/>
    </xf>
    <xf numFmtId="49" fontId="18" fillId="5" borderId="1" xfId="0" applyNumberFormat="1" applyFont="1" applyFill="1" applyBorder="1" applyAlignment="1">
      <alignment horizontal="left" vertical="top" wrapText="1"/>
    </xf>
    <xf numFmtId="49" fontId="21" fillId="8" borderId="5" xfId="0" applyNumberFormat="1" applyFont="1" applyFill="1" applyBorder="1" applyAlignment="1">
      <alignment horizontal="left" wrapText="1"/>
    </xf>
    <xf numFmtId="49" fontId="21" fillId="8" borderId="6" xfId="0" applyNumberFormat="1" applyFont="1" applyFill="1" applyBorder="1" applyAlignment="1">
      <alignment horizontal="left" wrapText="1"/>
    </xf>
    <xf numFmtId="49" fontId="21" fillId="8" borderId="7" xfId="0" applyNumberFormat="1" applyFont="1" applyFill="1" applyBorder="1" applyAlignment="1">
      <alignment horizontal="left" wrapText="1"/>
    </xf>
    <xf numFmtId="49" fontId="21" fillId="6" borderId="8" xfId="0" applyNumberFormat="1" applyFont="1" applyFill="1" applyBorder="1" applyAlignment="1">
      <alignment horizontal="left" vertical="top" wrapText="1"/>
    </xf>
    <xf numFmtId="49" fontId="21" fillId="6" borderId="9" xfId="0" applyNumberFormat="1" applyFont="1" applyFill="1" applyBorder="1" applyAlignment="1">
      <alignment horizontal="left" vertical="top" wrapText="1"/>
    </xf>
    <xf numFmtId="49" fontId="21" fillId="6" borderId="2" xfId="0" applyNumberFormat="1" applyFont="1" applyFill="1" applyBorder="1" applyAlignment="1">
      <alignment horizontal="left" vertical="top" wrapText="1"/>
    </xf>
    <xf numFmtId="49" fontId="21" fillId="6" borderId="64" xfId="0" applyNumberFormat="1" applyFont="1" applyFill="1" applyBorder="1" applyAlignment="1">
      <alignment horizontal="left" vertical="top" wrapText="1"/>
    </xf>
    <xf numFmtId="49" fontId="21" fillId="9" borderId="12" xfId="0" applyNumberFormat="1" applyFont="1" applyFill="1" applyBorder="1" applyAlignment="1">
      <alignment horizontal="center" wrapText="1"/>
    </xf>
    <xf numFmtId="49" fontId="21" fillId="9" borderId="5" xfId="0" applyNumberFormat="1" applyFont="1" applyFill="1" applyBorder="1" applyAlignment="1">
      <alignment horizontal="center" wrapText="1"/>
    </xf>
    <xf numFmtId="49" fontId="21" fillId="9" borderId="6" xfId="0" applyNumberFormat="1" applyFont="1" applyFill="1" applyBorder="1" applyAlignment="1">
      <alignment horizontal="center" wrapText="1"/>
    </xf>
    <xf numFmtId="49" fontId="24" fillId="9" borderId="66" xfId="0" applyNumberFormat="1" applyFont="1" applyFill="1" applyBorder="1" applyAlignment="1">
      <alignment horizontal="center" wrapText="1"/>
    </xf>
    <xf numFmtId="49" fontId="24" fillId="9" borderId="67" xfId="0" applyNumberFormat="1" applyFont="1" applyFill="1" applyBorder="1" applyAlignment="1">
      <alignment horizontal="center" wrapText="1"/>
    </xf>
    <xf numFmtId="49" fontId="24" fillId="9" borderId="68" xfId="0" applyNumberFormat="1" applyFont="1" applyFill="1" applyBorder="1" applyAlignment="1">
      <alignment horizontal="center" wrapText="1"/>
    </xf>
    <xf numFmtId="49" fontId="28" fillId="7" borderId="37" xfId="0" applyNumberFormat="1" applyFont="1" applyFill="1" applyBorder="1" applyAlignment="1">
      <alignment horizontal="center" vertical="top" wrapText="1"/>
    </xf>
    <xf numFmtId="49" fontId="28" fillId="7" borderId="70" xfId="0" applyNumberFormat="1" applyFont="1" applyFill="1" applyBorder="1" applyAlignment="1">
      <alignment horizontal="center" vertical="top" wrapText="1"/>
    </xf>
    <xf numFmtId="49" fontId="18" fillId="6" borderId="1" xfId="0" applyNumberFormat="1" applyFont="1" applyFill="1" applyBorder="1" applyAlignment="1">
      <alignment horizontal="left" vertical="top" wrapText="1"/>
    </xf>
    <xf numFmtId="49" fontId="23" fillId="6" borderId="1" xfId="0" applyNumberFormat="1" applyFont="1" applyFill="1" applyBorder="1" applyAlignment="1">
      <alignment horizontal="left" vertical="top" wrapText="1"/>
    </xf>
    <xf numFmtId="49" fontId="21" fillId="3" borderId="1" xfId="0" applyNumberFormat="1" applyFont="1" applyFill="1" applyBorder="1" applyAlignment="1">
      <alignment horizontal="left" vertical="center"/>
    </xf>
    <xf numFmtId="49" fontId="26" fillId="5" borderId="2" xfId="0" applyNumberFormat="1" applyFont="1" applyFill="1" applyBorder="1" applyAlignment="1">
      <alignment horizontal="right" vertical="top" wrapText="1"/>
    </xf>
    <xf numFmtId="49" fontId="26" fillId="5" borderId="3" xfId="0" applyNumberFormat="1" applyFont="1" applyFill="1" applyBorder="1" applyAlignment="1">
      <alignment horizontal="right" vertical="top" wrapText="1"/>
    </xf>
    <xf numFmtId="49" fontId="26" fillId="5" borderId="4" xfId="0" applyNumberFormat="1" applyFont="1" applyFill="1" applyBorder="1" applyAlignment="1">
      <alignment horizontal="right" vertical="top" wrapText="1"/>
    </xf>
    <xf numFmtId="49" fontId="27" fillId="5" borderId="2" xfId="0" applyNumberFormat="1" applyFont="1" applyFill="1" applyBorder="1" applyAlignment="1">
      <alignment horizontal="left" vertical="top" wrapText="1"/>
    </xf>
    <xf numFmtId="49" fontId="27" fillId="5" borderId="3" xfId="0" applyNumberFormat="1" applyFont="1" applyFill="1" applyBorder="1" applyAlignment="1">
      <alignment horizontal="left" vertical="top" wrapText="1"/>
    </xf>
    <xf numFmtId="49" fontId="27" fillId="5" borderId="4" xfId="0" applyNumberFormat="1" applyFont="1" applyFill="1" applyBorder="1" applyAlignment="1">
      <alignment horizontal="left" vertical="top" wrapText="1"/>
    </xf>
    <xf numFmtId="49" fontId="21" fillId="2" borderId="1" xfId="0" applyNumberFormat="1" applyFont="1" applyFill="1" applyBorder="1" applyAlignment="1">
      <alignment horizontal="left" vertical="center"/>
    </xf>
    <xf numFmtId="49" fontId="21" fillId="6" borderId="1" xfId="0" applyNumberFormat="1" applyFont="1" applyFill="1" applyBorder="1" applyAlignment="1">
      <alignment horizontal="center" wrapText="1"/>
    </xf>
    <xf numFmtId="0" fontId="23" fillId="11" borderId="2" xfId="0" applyFont="1" applyFill="1" applyBorder="1" applyAlignment="1">
      <alignment horizontal="left" vertical="top" wrapText="1"/>
    </xf>
    <xf numFmtId="0" fontId="23" fillId="11" borderId="4" xfId="0" applyFont="1" applyFill="1" applyBorder="1" applyAlignment="1">
      <alignment horizontal="left" vertical="top" wrapText="1"/>
    </xf>
    <xf numFmtId="49" fontId="3" fillId="6" borderId="60" xfId="0" applyNumberFormat="1" applyFont="1" applyFill="1" applyBorder="1" applyAlignment="1">
      <alignment horizontal="left" vertical="top" wrapText="1"/>
    </xf>
    <xf numFmtId="49" fontId="3" fillId="6" borderId="61" xfId="0" applyNumberFormat="1" applyFont="1" applyFill="1" applyBorder="1" applyAlignment="1">
      <alignment horizontal="left" vertical="top" wrapText="1"/>
    </xf>
    <xf numFmtId="49" fontId="3" fillId="6" borderId="62" xfId="0" applyNumberFormat="1" applyFont="1" applyFill="1" applyBorder="1" applyAlignment="1">
      <alignment horizontal="left" vertical="top" wrapText="1"/>
    </xf>
    <xf numFmtId="49" fontId="3" fillId="6" borderId="63" xfId="0" applyNumberFormat="1" applyFont="1" applyFill="1" applyBorder="1" applyAlignment="1">
      <alignment horizontal="left" vertical="top" wrapText="1"/>
    </xf>
    <xf numFmtId="0" fontId="3" fillId="6" borderId="2" xfId="0" applyFont="1" applyFill="1" applyBorder="1" applyAlignment="1">
      <alignment horizontal="right" vertical="top" wrapText="1"/>
    </xf>
    <xf numFmtId="0" fontId="3" fillId="6" borderId="4" xfId="0" applyFont="1" applyFill="1" applyBorder="1" applyAlignment="1">
      <alignment horizontal="right" vertical="top" wrapText="1"/>
    </xf>
    <xf numFmtId="49" fontId="1" fillId="6" borderId="2" xfId="0" applyNumberFormat="1" applyFont="1" applyFill="1" applyBorder="1" applyAlignment="1">
      <alignment horizontal="center" vertical="top" wrapText="1"/>
    </xf>
    <xf numFmtId="49" fontId="1" fillId="6" borderId="4" xfId="0" applyNumberFormat="1" applyFont="1" applyFill="1" applyBorder="1" applyAlignment="1">
      <alignment horizontal="center" vertical="top" wrapText="1"/>
    </xf>
    <xf numFmtId="49" fontId="1" fillId="9" borderId="0" xfId="0" applyNumberFormat="1" applyFont="1" applyFill="1" applyAlignment="1">
      <alignment horizontal="center" wrapText="1"/>
    </xf>
    <xf numFmtId="0" fontId="21" fillId="7" borderId="32" xfId="0" applyFont="1" applyFill="1" applyBorder="1" applyAlignment="1">
      <alignment horizontal="right" wrapText="1"/>
    </xf>
    <xf numFmtId="0" fontId="21" fillId="7" borderId="33" xfId="0" applyFont="1" applyFill="1" applyBorder="1" applyAlignment="1">
      <alignment horizontal="right" wrapText="1"/>
    </xf>
    <xf numFmtId="49" fontId="21" fillId="6" borderId="10" xfId="0" applyNumberFormat="1" applyFont="1" applyFill="1" applyBorder="1" applyAlignment="1">
      <alignment horizontal="left" vertical="top" wrapText="1"/>
    </xf>
    <xf numFmtId="49" fontId="21" fillId="9" borderId="15" xfId="0" applyNumberFormat="1" applyFont="1" applyFill="1" applyBorder="1" applyAlignment="1">
      <alignment horizontal="center" wrapText="1"/>
    </xf>
    <xf numFmtId="49" fontId="24" fillId="9" borderId="14" xfId="0" applyNumberFormat="1" applyFont="1" applyFill="1" applyBorder="1" applyAlignment="1">
      <alignment horizontal="center" wrapText="1"/>
    </xf>
    <xf numFmtId="49" fontId="24" fillId="9" borderId="12" xfId="0" applyNumberFormat="1" applyFont="1" applyFill="1" applyBorder="1" applyAlignment="1">
      <alignment horizontal="center" wrapText="1"/>
    </xf>
    <xf numFmtId="49" fontId="24" fillId="9" borderId="15" xfId="0" applyNumberFormat="1" applyFont="1" applyFill="1" applyBorder="1" applyAlignment="1">
      <alignment horizontal="center" wrapText="1"/>
    </xf>
    <xf numFmtId="49" fontId="28" fillId="7" borderId="29" xfId="0" applyNumberFormat="1" applyFont="1" applyFill="1" applyBorder="1" applyAlignment="1">
      <alignment horizontal="center" vertical="top" wrapText="1"/>
    </xf>
    <xf numFmtId="49" fontId="28" fillId="7" borderId="15" xfId="0" applyNumberFormat="1" applyFont="1" applyFill="1" applyBorder="1" applyAlignment="1">
      <alignment horizontal="center" vertical="top" wrapText="1"/>
    </xf>
    <xf numFmtId="0" fontId="0" fillId="10" borderId="82" xfId="0" applyFill="1" applyBorder="1" applyAlignment="1">
      <alignment horizontal="center" vertical="center" wrapText="1"/>
    </xf>
    <xf numFmtId="0" fontId="0" fillId="10" borderId="76" xfId="0" applyFill="1" applyBorder="1" applyAlignment="1">
      <alignment horizontal="center" vertical="center" wrapText="1"/>
    </xf>
    <xf numFmtId="0" fontId="0" fillId="10" borderId="53" xfId="0" applyFill="1" applyBorder="1" applyAlignment="1">
      <alignment horizontal="center" vertical="center" wrapText="1"/>
    </xf>
    <xf numFmtId="0" fontId="51" fillId="13" borderId="0" xfId="0" applyFont="1" applyFill="1" applyAlignment="1">
      <alignment horizontal="left"/>
    </xf>
    <xf numFmtId="0" fontId="0" fillId="14" borderId="73" xfId="0" applyFill="1" applyBorder="1" applyAlignment="1">
      <alignment horizontal="center"/>
    </xf>
    <xf numFmtId="0" fontId="0" fillId="14" borderId="75" xfId="0" applyFill="1" applyBorder="1" applyAlignment="1">
      <alignment horizontal="center"/>
    </xf>
    <xf numFmtId="0" fontId="0" fillId="14" borderId="74" xfId="0" applyFill="1" applyBorder="1" applyAlignment="1">
      <alignment horizontal="center"/>
    </xf>
    <xf numFmtId="0" fontId="0" fillId="10" borderId="79" xfId="0" applyFill="1" applyBorder="1" applyAlignment="1">
      <alignment horizontal="left" vertical="center"/>
    </xf>
    <xf numFmtId="0" fontId="0" fillId="10" borderId="80" xfId="0" applyFill="1" applyBorder="1" applyAlignment="1">
      <alignment horizontal="left" vertical="center"/>
    </xf>
    <xf numFmtId="0" fontId="0" fillId="10" borderId="71" xfId="0" applyFill="1" applyBorder="1" applyAlignment="1">
      <alignment horizontal="left" vertical="center"/>
    </xf>
    <xf numFmtId="0" fontId="0" fillId="7" borderId="79" xfId="0" applyFill="1" applyBorder="1" applyAlignment="1">
      <alignment horizontal="left" vertical="center"/>
    </xf>
    <xf numFmtId="0" fontId="0" fillId="7" borderId="80" xfId="0" applyFill="1" applyBorder="1" applyAlignment="1">
      <alignment horizontal="left" vertical="center"/>
    </xf>
    <xf numFmtId="0" fontId="0" fillId="7" borderId="71" xfId="0" applyFill="1" applyBorder="1" applyAlignment="1">
      <alignment horizontal="left" vertical="center"/>
    </xf>
    <xf numFmtId="0" fontId="0" fillId="0" borderId="0" xfId="0" applyAlignment="1">
      <alignment horizontal="right"/>
    </xf>
    <xf numFmtId="165" fontId="0" fillId="0" borderId="54" xfId="0" applyNumberFormat="1" applyBorder="1" applyAlignment="1">
      <alignment horizontal="center"/>
    </xf>
    <xf numFmtId="0" fontId="0" fillId="17" borderId="83" xfId="0" applyFill="1" applyBorder="1" applyAlignment="1">
      <alignment horizontal="right" wrapText="1"/>
    </xf>
    <xf numFmtId="0" fontId="0" fillId="17" borderId="84" xfId="0" applyFill="1" applyBorder="1" applyAlignment="1">
      <alignment horizontal="right" wrapText="1"/>
    </xf>
    <xf numFmtId="164" fontId="0" fillId="17" borderId="84" xfId="0" applyNumberFormat="1" applyFill="1" applyBorder="1" applyAlignment="1">
      <alignment horizontal="right" vertical="center"/>
    </xf>
    <xf numFmtId="164" fontId="0" fillId="17" borderId="85" xfId="0" applyNumberFormat="1" applyFill="1" applyBorder="1" applyAlignment="1">
      <alignment horizontal="right" vertical="center"/>
    </xf>
    <xf numFmtId="0" fontId="0" fillId="8" borderId="83" xfId="0" applyFill="1" applyBorder="1" applyAlignment="1">
      <alignment horizontal="right"/>
    </xf>
    <xf numFmtId="0" fontId="0" fillId="8" borderId="84" xfId="0" applyFill="1" applyBorder="1" applyAlignment="1">
      <alignment horizontal="right"/>
    </xf>
    <xf numFmtId="164" fontId="0" fillId="8" borderId="84" xfId="0" applyNumberFormat="1" applyFill="1" applyBorder="1" applyAlignment="1">
      <alignment horizontal="center"/>
    </xf>
    <xf numFmtId="164" fontId="0" fillId="8" borderId="85" xfId="0" applyNumberFormat="1" applyFill="1" applyBorder="1" applyAlignment="1">
      <alignment horizontal="center"/>
    </xf>
    <xf numFmtId="165" fontId="0" fillId="15" borderId="75" xfId="0" applyNumberFormat="1" applyFill="1" applyBorder="1" applyAlignment="1">
      <alignment horizontal="center"/>
    </xf>
    <xf numFmtId="0" fontId="0" fillId="16" borderId="0" xfId="0" applyFill="1" applyAlignment="1">
      <alignment horizontal="left"/>
    </xf>
    <xf numFmtId="165" fontId="0" fillId="16" borderId="0" xfId="0" applyNumberFormat="1" applyFill="1" applyAlignment="1">
      <alignment horizontal="center"/>
    </xf>
    <xf numFmtId="0" fontId="0" fillId="15" borderId="75" xfId="0" applyFill="1" applyBorder="1" applyAlignment="1">
      <alignment horizontal="center"/>
    </xf>
    <xf numFmtId="49" fontId="4" fillId="6" borderId="35" xfId="0" applyNumberFormat="1" applyFont="1" applyFill="1" applyBorder="1" applyAlignment="1">
      <alignment horizontal="left" wrapText="1"/>
    </xf>
    <xf numFmtId="49" fontId="4" fillId="6" borderId="36" xfId="0" applyNumberFormat="1" applyFont="1" applyFill="1" applyBorder="1" applyAlignment="1">
      <alignment horizontal="left" wrapText="1"/>
    </xf>
    <xf numFmtId="49" fontId="4" fillId="6" borderId="37" xfId="0" applyNumberFormat="1" applyFont="1" applyFill="1" applyBorder="1" applyAlignment="1">
      <alignment horizontal="left" wrapText="1"/>
    </xf>
    <xf numFmtId="49" fontId="1" fillId="4" borderId="1" xfId="0" applyNumberFormat="1" applyFont="1" applyFill="1" applyBorder="1" applyAlignment="1">
      <alignment horizontal="left" wrapText="1"/>
    </xf>
    <xf numFmtId="0" fontId="0" fillId="4" borderId="1" xfId="0" applyFill="1" applyBorder="1" applyAlignment="1"/>
    <xf numFmtId="0" fontId="0" fillId="4" borderId="39" xfId="0" applyFill="1" applyBorder="1" applyAlignment="1"/>
    <xf numFmtId="0" fontId="1" fillId="4" borderId="8" xfId="0" applyFont="1" applyFill="1" applyBorder="1" applyAlignment="1">
      <alignment horizontal="right"/>
    </xf>
    <xf numFmtId="0" fontId="1" fillId="4" borderId="9" xfId="0" applyFont="1" applyFill="1" applyBorder="1" applyAlignment="1">
      <alignment horizontal="right"/>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Heiti Kruusmaa" id="{17F3A8D9-99D9-4F5F-9E1B-4122977899C5}" userId="S::Heiti.Kruusmaa@cr14.ee::3dcbe112-16a1-4835-a44e-a0e37a0298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0" dT="2024-05-31T15:10:42.64" personId="{17F3A8D9-99D9-4F5F-9E1B-4122977899C5}" id="{23D97DFA-F7F4-40A0-917F-6EF5283EB734}">
    <text>Lisaks 40 klass A tookohta
Krüptoseadmed
Andmelüüsid
Tulemüürid
Lindiseade arhiveerimiseks
Lisaserverid</text>
  </threadedComment>
  <threadedComment ref="L10" dT="2024-05-31T15:10:42.64" personId="{17F3A8D9-99D9-4F5F-9E1B-4122977899C5}" id="{491C5576-9358-4A04-BC90-E08B2D252D28}">
    <text>Lisaks 40 klass A tookohta</text>
  </threadedComment>
  <threadedComment ref="O10" dT="2024-12-16T06:33:11.53" personId="{17F3A8D9-99D9-4F5F-9E1B-4122977899C5}" id="{06E2C239-4CA0-48F9-94AC-207B81B1CC44}">
    <text>Serverite ja kettakasti elukaare uuendus</text>
  </threadedComment>
  <threadedComment ref="I16" dT="2024-12-16T05:33:55.16" personId="{17F3A8D9-99D9-4F5F-9E1B-4122977899C5}" id="{CFA78DDE-7790-475D-A668-654CD001382F}">
    <text xml:space="preserve">Ruumide turvanõuete parendamine vastavalt NSA nõuetele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AppData/Forms/AllItems.aspx?id=%2FKMAK%2FKoostamine%2FKMAK%5Fjagatud%2FTeenused" TargetMode="External"/><Relationship Id="rId1" Type="http://schemas.openxmlformats.org/officeDocument/2006/relationships/hyperlink" Target="https://kv.mil.intra/collaboration/Teenused/Lists/Teenused/AllItems.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AppData/Forms/AllItems.aspx?id=%2FKMAK%2FKoostamine%2FKMAK%5Fjagatud%2FTeenused" TargetMode="External"/><Relationship Id="rId1" Type="http://schemas.openxmlformats.org/officeDocument/2006/relationships/hyperlink" Target="https://kv.mil.intra/collaboration/Teenused/Lists/Teenused/AllItems.aspx"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ppData/Forms/AllItems.aspx?id=%2FKMAK%2FKoostamine%2FKMAK%5Fjagatud%2FTeenused" TargetMode="External"/><Relationship Id="rId1" Type="http://schemas.openxmlformats.org/officeDocument/2006/relationships/hyperlink" Target="https://kv.mil.intra/collaboration/Teenused/Lists/Teenused/AllItems.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AppData/Forms/AllItems.aspx?id=%2FKMAK%2FKoostamine%2FKMAK%5Fjagatud%2FTeenused" TargetMode="External"/><Relationship Id="rId1" Type="http://schemas.openxmlformats.org/officeDocument/2006/relationships/hyperlink" Target="https://kv.mil.intra/collaboration/Teenused/Lists/Teenused/AllItems.aspx"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opLeftCell="C24" workbookViewId="0">
      <selection activeCell="E31" sqref="E31"/>
    </sheetView>
  </sheetViews>
  <sheetFormatPr defaultRowHeight="15"/>
  <cols>
    <col min="1" max="1" width="6.28515625" customWidth="1"/>
    <col min="2" max="2" width="23" customWidth="1"/>
    <col min="3" max="3" width="61.140625" customWidth="1"/>
    <col min="5" max="5" width="64" customWidth="1"/>
    <col min="8" max="8" width="66.140625" customWidth="1"/>
    <col min="21" max="21" width="24.28515625" customWidth="1"/>
  </cols>
  <sheetData>
    <row r="1" spans="1:5">
      <c r="A1" s="45"/>
      <c r="B1" s="46" t="s">
        <v>0</v>
      </c>
      <c r="C1" s="46" t="s">
        <v>1</v>
      </c>
      <c r="D1" s="277" t="s">
        <v>2</v>
      </c>
      <c r="E1" s="277"/>
    </row>
    <row r="2" spans="1:5">
      <c r="A2" s="278" t="s">
        <v>3</v>
      </c>
      <c r="B2" s="278"/>
      <c r="C2" s="278"/>
      <c r="D2" s="278"/>
      <c r="E2" s="278"/>
    </row>
    <row r="3" spans="1:5">
      <c r="A3" s="14" t="s">
        <v>4</v>
      </c>
      <c r="B3" s="15" t="s">
        <v>5</v>
      </c>
      <c r="C3" s="16" t="s">
        <v>6</v>
      </c>
      <c r="D3" s="279" t="s">
        <v>7</v>
      </c>
      <c r="E3" s="279"/>
    </row>
    <row r="4" spans="1:5">
      <c r="A4" s="3">
        <v>1</v>
      </c>
      <c r="B4" s="4" t="s">
        <v>8</v>
      </c>
      <c r="C4" s="65"/>
      <c r="D4" s="280" t="s">
        <v>9</v>
      </c>
      <c r="E4" s="280"/>
    </row>
    <row r="5" spans="1:5">
      <c r="A5" s="3">
        <v>2</v>
      </c>
      <c r="B5" s="4" t="s">
        <v>10</v>
      </c>
      <c r="C5" s="5" t="s">
        <v>11</v>
      </c>
      <c r="D5" s="280" t="s">
        <v>12</v>
      </c>
      <c r="E5" s="280"/>
    </row>
    <row r="6" spans="1:5">
      <c r="A6" s="3">
        <v>3</v>
      </c>
      <c r="B6" s="6" t="s">
        <v>13</v>
      </c>
      <c r="C6" s="5" t="s">
        <v>14</v>
      </c>
      <c r="D6" s="280" t="s">
        <v>15</v>
      </c>
      <c r="E6" s="280"/>
    </row>
    <row r="7" spans="1:5">
      <c r="A7" s="3">
        <v>4</v>
      </c>
      <c r="B7" s="4" t="s">
        <v>16</v>
      </c>
      <c r="C7" s="5"/>
      <c r="D7" s="280" t="s">
        <v>17</v>
      </c>
      <c r="E7" s="280"/>
    </row>
    <row r="8" spans="1:5" ht="30">
      <c r="A8" s="3">
        <v>5</v>
      </c>
      <c r="B8" s="4" t="s">
        <v>18</v>
      </c>
      <c r="C8" s="5"/>
      <c r="D8" s="280" t="s">
        <v>19</v>
      </c>
      <c r="E8" s="280"/>
    </row>
    <row r="9" spans="1:5">
      <c r="A9" s="3">
        <v>6</v>
      </c>
      <c r="B9" s="4" t="s">
        <v>20</v>
      </c>
      <c r="C9" s="65"/>
      <c r="D9" s="280" t="s">
        <v>21</v>
      </c>
      <c r="E9" s="280"/>
    </row>
    <row r="10" spans="1:5" ht="30">
      <c r="A10" s="3">
        <v>7</v>
      </c>
      <c r="B10" s="6" t="s">
        <v>22</v>
      </c>
      <c r="C10" s="65"/>
      <c r="D10" s="280" t="s">
        <v>23</v>
      </c>
      <c r="E10" s="280"/>
    </row>
    <row r="11" spans="1:5" ht="95.25" customHeight="1">
      <c r="A11" s="3">
        <v>8</v>
      </c>
      <c r="B11" s="4" t="s">
        <v>24</v>
      </c>
      <c r="C11" s="65"/>
      <c r="D11" s="281" t="s">
        <v>25</v>
      </c>
      <c r="E11" s="281"/>
    </row>
    <row r="12" spans="1:5">
      <c r="A12" s="276" t="s">
        <v>26</v>
      </c>
      <c r="B12" s="276"/>
      <c r="C12" s="276"/>
      <c r="D12" s="276"/>
      <c r="E12" s="276"/>
    </row>
    <row r="13" spans="1:5" ht="31.5">
      <c r="A13" s="8">
        <v>10</v>
      </c>
      <c r="B13" s="9" t="s">
        <v>27</v>
      </c>
      <c r="C13" s="10"/>
      <c r="D13" s="282" t="s">
        <v>28</v>
      </c>
      <c r="E13" s="282"/>
    </row>
    <row r="14" spans="1:5" ht="15.75">
      <c r="A14" s="52"/>
      <c r="B14" s="53"/>
      <c r="C14" s="10"/>
      <c r="D14" s="51"/>
      <c r="E14" s="51"/>
    </row>
    <row r="15" spans="1:5" ht="15.75">
      <c r="A15" s="52"/>
      <c r="B15" s="53"/>
      <c r="C15" s="10"/>
      <c r="D15" s="51"/>
      <c r="E15" s="51"/>
    </row>
    <row r="16" spans="1:5" ht="15.75">
      <c r="A16" s="52"/>
      <c r="B16" s="53"/>
      <c r="C16" s="10"/>
      <c r="D16" s="51"/>
      <c r="E16" s="51"/>
    </row>
    <row r="17" spans="1:22" ht="15.75">
      <c r="A17" s="52"/>
      <c r="B17" s="53"/>
      <c r="C17" s="10"/>
      <c r="D17" s="51"/>
      <c r="E17" s="51"/>
    </row>
    <row r="18" spans="1:22" ht="15" customHeight="1">
      <c r="A18" s="283" t="s">
        <v>29</v>
      </c>
      <c r="B18" s="286" t="s">
        <v>30</v>
      </c>
      <c r="C18" s="11"/>
      <c r="D18" s="282" t="s">
        <v>31</v>
      </c>
      <c r="E18" s="282"/>
    </row>
    <row r="19" spans="1:22" ht="57">
      <c r="A19" s="284"/>
      <c r="B19" s="287"/>
      <c r="C19" s="7"/>
      <c r="D19" s="12" t="s">
        <v>32</v>
      </c>
      <c r="E19" s="13" t="s">
        <v>33</v>
      </c>
    </row>
    <row r="20" spans="1:22" ht="28.5">
      <c r="A20" s="285"/>
      <c r="B20" s="288"/>
      <c r="C20" s="7"/>
      <c r="D20" s="12" t="s">
        <v>34</v>
      </c>
      <c r="E20" s="13" t="s">
        <v>35</v>
      </c>
    </row>
    <row r="21" spans="1:22" ht="31.5">
      <c r="A21" s="8">
        <v>12</v>
      </c>
      <c r="B21" s="9" t="s">
        <v>36</v>
      </c>
      <c r="C21" s="11"/>
      <c r="D21" s="282" t="s">
        <v>37</v>
      </c>
      <c r="E21" s="282"/>
    </row>
    <row r="22" spans="1:22" ht="47.25">
      <c r="A22" s="8">
        <v>13</v>
      </c>
      <c r="B22" s="9" t="s">
        <v>38</v>
      </c>
      <c r="C22" s="11"/>
      <c r="D22" s="282" t="s">
        <v>39</v>
      </c>
      <c r="E22" s="282"/>
    </row>
    <row r="23" spans="1:22" ht="75">
      <c r="A23" s="8">
        <v>14</v>
      </c>
      <c r="B23" s="1" t="s">
        <v>40</v>
      </c>
      <c r="C23" s="2"/>
      <c r="D23" s="282" t="s">
        <v>41</v>
      </c>
      <c r="E23" s="282"/>
    </row>
    <row r="24" spans="1:22" ht="30">
      <c r="A24" s="8">
        <v>15</v>
      </c>
      <c r="B24" s="1" t="s">
        <v>42</v>
      </c>
      <c r="C24" s="2"/>
      <c r="D24" s="282" t="s">
        <v>43</v>
      </c>
      <c r="E24" s="282"/>
    </row>
    <row r="27" spans="1:22">
      <c r="A27" s="259" t="s">
        <v>44</v>
      </c>
      <c r="B27" s="260"/>
      <c r="C27" s="260"/>
      <c r="D27" s="260"/>
      <c r="E27" s="260"/>
      <c r="F27" s="260"/>
      <c r="G27" s="260"/>
      <c r="H27" s="260"/>
      <c r="I27" s="260"/>
      <c r="J27" s="260"/>
      <c r="K27" s="260"/>
      <c r="L27" s="260"/>
      <c r="M27" s="260"/>
      <c r="N27" s="260"/>
      <c r="O27" s="260"/>
      <c r="P27" s="260"/>
      <c r="Q27" s="260"/>
      <c r="R27" s="260"/>
      <c r="S27" s="260"/>
      <c r="T27" s="260"/>
      <c r="U27" s="260"/>
      <c r="V27" s="261"/>
    </row>
    <row r="28" spans="1:22">
      <c r="A28" s="262" t="s">
        <v>45</v>
      </c>
      <c r="B28" s="263"/>
      <c r="C28" s="263"/>
      <c r="D28" s="263"/>
      <c r="E28" s="263"/>
      <c r="F28" s="263"/>
      <c r="G28" s="263"/>
      <c r="H28" s="263"/>
      <c r="I28" s="263"/>
      <c r="J28" s="263"/>
      <c r="K28" s="263"/>
      <c r="L28" s="263"/>
      <c r="M28" s="263"/>
      <c r="N28" s="263"/>
      <c r="O28" s="263"/>
      <c r="P28" s="263"/>
      <c r="Q28" s="263"/>
      <c r="R28" s="263"/>
      <c r="S28" s="263"/>
      <c r="T28" s="263"/>
      <c r="U28" s="263"/>
      <c r="V28" s="264"/>
    </row>
    <row r="29" spans="1:22">
      <c r="A29" s="66" t="s">
        <v>4</v>
      </c>
      <c r="B29" s="67"/>
      <c r="C29" s="68"/>
      <c r="D29" s="265" t="s">
        <v>46</v>
      </c>
      <c r="E29" s="267" t="s">
        <v>47</v>
      </c>
      <c r="F29" s="268"/>
      <c r="G29" s="268"/>
      <c r="H29" s="268"/>
      <c r="I29" s="268"/>
      <c r="J29" s="268"/>
      <c r="K29" s="269"/>
      <c r="L29" s="270" t="s">
        <v>48</v>
      </c>
      <c r="M29" s="268"/>
      <c r="N29" s="268"/>
      <c r="O29" s="268"/>
      <c r="P29" s="269"/>
      <c r="Q29" s="271" t="s">
        <v>49</v>
      </c>
      <c r="R29" s="272"/>
      <c r="S29" s="272"/>
      <c r="T29" s="272"/>
      <c r="U29" s="273"/>
      <c r="V29" s="274" t="s">
        <v>50</v>
      </c>
    </row>
    <row r="30" spans="1:22" ht="51">
      <c r="A30" s="69"/>
      <c r="B30" s="70" t="s">
        <v>51</v>
      </c>
      <c r="C30" s="71" t="s">
        <v>52</v>
      </c>
      <c r="D30" s="266"/>
      <c r="E30" s="21" t="s">
        <v>53</v>
      </c>
      <c r="F30" s="22" t="s">
        <v>54</v>
      </c>
      <c r="G30" s="22" t="s">
        <v>55</v>
      </c>
      <c r="H30" s="22" t="s">
        <v>56</v>
      </c>
      <c r="I30" s="22" t="s">
        <v>57</v>
      </c>
      <c r="J30" s="22" t="s">
        <v>58</v>
      </c>
      <c r="K30" s="23" t="s">
        <v>59</v>
      </c>
      <c r="L30" s="21">
        <v>2024</v>
      </c>
      <c r="M30" s="22">
        <v>2025</v>
      </c>
      <c r="N30" s="22">
        <v>2026</v>
      </c>
      <c r="O30" s="22">
        <v>2027</v>
      </c>
      <c r="P30" s="23">
        <v>2028</v>
      </c>
      <c r="Q30" s="21">
        <v>2024</v>
      </c>
      <c r="R30" s="22">
        <v>2025</v>
      </c>
      <c r="S30" s="22">
        <v>2026</v>
      </c>
      <c r="T30" s="22">
        <v>2027</v>
      </c>
      <c r="U30" s="23">
        <v>2028</v>
      </c>
      <c r="V30" s="275"/>
    </row>
    <row r="31" spans="1:22">
      <c r="A31" s="37" t="s">
        <v>60</v>
      </c>
      <c r="B31" s="17"/>
      <c r="C31" s="72">
        <v>0.22</v>
      </c>
      <c r="D31" s="31">
        <v>0</v>
      </c>
      <c r="E31" s="63" t="s">
        <v>61</v>
      </c>
      <c r="F31" s="17">
        <v>0</v>
      </c>
      <c r="G31" s="17">
        <v>0</v>
      </c>
      <c r="H31" s="17">
        <v>0</v>
      </c>
      <c r="I31" s="17">
        <v>0</v>
      </c>
      <c r="J31" s="17">
        <v>0</v>
      </c>
      <c r="K31" s="17">
        <v>0</v>
      </c>
      <c r="L31" s="63"/>
      <c r="M31" s="61"/>
      <c r="N31" s="61"/>
      <c r="O31" s="61"/>
      <c r="P31" s="62"/>
      <c r="Q31" s="24">
        <f t="shared" ref="Q31:U46" si="0">G31+L31</f>
        <v>0</v>
      </c>
      <c r="R31" s="17">
        <f t="shared" si="0"/>
        <v>0</v>
      </c>
      <c r="S31" s="17">
        <f t="shared" si="0"/>
        <v>0</v>
      </c>
      <c r="T31" s="17">
        <f t="shared" si="0"/>
        <v>0</v>
      </c>
      <c r="U31" s="25">
        <f t="shared" si="0"/>
        <v>0</v>
      </c>
      <c r="V31" s="34"/>
    </row>
    <row r="32" spans="1:22" ht="29.25">
      <c r="A32" s="37" t="s">
        <v>62</v>
      </c>
      <c r="B32" s="17"/>
      <c r="C32" s="72">
        <v>0.22</v>
      </c>
      <c r="D32" s="31">
        <v>0</v>
      </c>
      <c r="E32" s="63" t="s">
        <v>63</v>
      </c>
      <c r="F32" s="17">
        <v>0</v>
      </c>
      <c r="G32" s="17">
        <v>0</v>
      </c>
      <c r="H32" s="17">
        <v>0</v>
      </c>
      <c r="I32" s="17">
        <v>0</v>
      </c>
      <c r="J32" s="17">
        <v>0</v>
      </c>
      <c r="K32" s="17">
        <v>0</v>
      </c>
      <c r="L32" s="63">
        <v>95000</v>
      </c>
      <c r="M32" s="64">
        <v>95000</v>
      </c>
      <c r="N32" s="61"/>
      <c r="O32" s="61"/>
      <c r="P32" s="62"/>
      <c r="Q32" s="24">
        <f t="shared" si="0"/>
        <v>95000</v>
      </c>
      <c r="R32" s="17">
        <f t="shared" si="0"/>
        <v>95000</v>
      </c>
      <c r="S32" s="17">
        <f t="shared" si="0"/>
        <v>0</v>
      </c>
      <c r="T32" s="17">
        <f t="shared" si="0"/>
        <v>0</v>
      </c>
      <c r="U32" s="25">
        <f t="shared" si="0"/>
        <v>0</v>
      </c>
      <c r="V32" s="34"/>
    </row>
    <row r="33" spans="1:22">
      <c r="A33" s="37" t="s">
        <v>64</v>
      </c>
      <c r="B33" s="17"/>
      <c r="C33" s="72">
        <v>0.22</v>
      </c>
      <c r="D33" s="31">
        <v>0</v>
      </c>
      <c r="E33" s="63"/>
      <c r="F33" s="17">
        <v>0</v>
      </c>
      <c r="G33" s="17">
        <v>0</v>
      </c>
      <c r="H33" s="17">
        <v>0</v>
      </c>
      <c r="I33" s="17">
        <v>0</v>
      </c>
      <c r="J33" s="17">
        <v>0</v>
      </c>
      <c r="K33" s="17">
        <v>0</v>
      </c>
      <c r="L33" s="63"/>
      <c r="M33" s="61"/>
      <c r="N33" s="61"/>
      <c r="O33" s="61"/>
      <c r="P33" s="62"/>
      <c r="Q33" s="24">
        <f t="shared" si="0"/>
        <v>0</v>
      </c>
      <c r="R33" s="17">
        <f t="shared" si="0"/>
        <v>0</v>
      </c>
      <c r="S33" s="17">
        <f t="shared" si="0"/>
        <v>0</v>
      </c>
      <c r="T33" s="17">
        <f t="shared" si="0"/>
        <v>0</v>
      </c>
      <c r="U33" s="25">
        <f t="shared" si="0"/>
        <v>0</v>
      </c>
      <c r="V33" s="34"/>
    </row>
    <row r="34" spans="1:22">
      <c r="A34" s="37" t="s">
        <v>65</v>
      </c>
      <c r="B34" s="17"/>
      <c r="C34" s="72">
        <v>0.22</v>
      </c>
      <c r="D34" s="31">
        <v>0</v>
      </c>
      <c r="E34" s="63"/>
      <c r="F34" s="17">
        <v>0</v>
      </c>
      <c r="G34" s="17">
        <v>0</v>
      </c>
      <c r="H34" s="17">
        <v>0</v>
      </c>
      <c r="I34" s="17">
        <v>0</v>
      </c>
      <c r="J34" s="17">
        <v>0</v>
      </c>
      <c r="K34" s="17">
        <v>0</v>
      </c>
      <c r="L34" s="63"/>
      <c r="M34" s="61"/>
      <c r="N34" s="61"/>
      <c r="O34" s="61"/>
      <c r="P34" s="62"/>
      <c r="Q34" s="24">
        <f t="shared" si="0"/>
        <v>0</v>
      </c>
      <c r="R34" s="17">
        <f t="shared" si="0"/>
        <v>0</v>
      </c>
      <c r="S34" s="17">
        <f t="shared" si="0"/>
        <v>0</v>
      </c>
      <c r="T34" s="17">
        <f t="shared" si="0"/>
        <v>0</v>
      </c>
      <c r="U34" s="25">
        <f t="shared" si="0"/>
        <v>0</v>
      </c>
      <c r="V34" s="34"/>
    </row>
    <row r="35" spans="1:22">
      <c r="A35" s="37" t="s">
        <v>66</v>
      </c>
      <c r="B35" s="17"/>
      <c r="C35" s="72">
        <v>0.22</v>
      </c>
      <c r="D35" s="31">
        <v>0</v>
      </c>
      <c r="E35" s="63"/>
      <c r="F35" s="17">
        <v>0</v>
      </c>
      <c r="G35" s="17">
        <v>0</v>
      </c>
      <c r="H35" s="17">
        <v>0</v>
      </c>
      <c r="I35" s="17">
        <v>0</v>
      </c>
      <c r="J35" s="17">
        <v>0</v>
      </c>
      <c r="K35" s="17">
        <v>0</v>
      </c>
      <c r="L35" s="63"/>
      <c r="M35" s="61"/>
      <c r="N35" s="61"/>
      <c r="O35" s="61"/>
      <c r="P35" s="62"/>
      <c r="Q35" s="24">
        <f t="shared" si="0"/>
        <v>0</v>
      </c>
      <c r="R35" s="17">
        <f t="shared" si="0"/>
        <v>0</v>
      </c>
      <c r="S35" s="17">
        <f t="shared" si="0"/>
        <v>0</v>
      </c>
      <c r="T35" s="17">
        <f t="shared" si="0"/>
        <v>0</v>
      </c>
      <c r="U35" s="25">
        <f t="shared" si="0"/>
        <v>0</v>
      </c>
      <c r="V35" s="34"/>
    </row>
    <row r="36" spans="1:22">
      <c r="A36" s="37" t="s">
        <v>67</v>
      </c>
      <c r="B36" s="17"/>
      <c r="C36" s="72">
        <v>0.22</v>
      </c>
      <c r="D36" s="31">
        <v>0</v>
      </c>
      <c r="E36" s="63"/>
      <c r="F36" s="17">
        <v>0</v>
      </c>
      <c r="G36" s="17">
        <v>0</v>
      </c>
      <c r="H36" s="17">
        <v>0</v>
      </c>
      <c r="I36" s="17">
        <v>0</v>
      </c>
      <c r="J36" s="17">
        <v>0</v>
      </c>
      <c r="K36" s="17">
        <v>0</v>
      </c>
      <c r="L36" s="63"/>
      <c r="M36" s="61"/>
      <c r="N36" s="61"/>
      <c r="O36" s="61"/>
      <c r="P36" s="62"/>
      <c r="Q36" s="24">
        <f t="shared" si="0"/>
        <v>0</v>
      </c>
      <c r="R36" s="17">
        <f t="shared" si="0"/>
        <v>0</v>
      </c>
      <c r="S36" s="17">
        <f t="shared" si="0"/>
        <v>0</v>
      </c>
      <c r="T36" s="17">
        <f t="shared" si="0"/>
        <v>0</v>
      </c>
      <c r="U36" s="25">
        <f t="shared" si="0"/>
        <v>0</v>
      </c>
      <c r="V36" s="34"/>
    </row>
    <row r="37" spans="1:22">
      <c r="A37" s="37" t="s">
        <v>68</v>
      </c>
      <c r="B37" s="17"/>
      <c r="C37" s="72">
        <v>0.22</v>
      </c>
      <c r="D37" s="31">
        <v>0</v>
      </c>
      <c r="E37" s="63"/>
      <c r="F37" s="17">
        <v>0</v>
      </c>
      <c r="G37" s="17">
        <v>0</v>
      </c>
      <c r="H37" s="17">
        <v>0</v>
      </c>
      <c r="I37" s="17">
        <v>0</v>
      </c>
      <c r="J37" s="17">
        <v>0</v>
      </c>
      <c r="K37" s="17">
        <v>0</v>
      </c>
      <c r="L37" s="63"/>
      <c r="M37" s="61"/>
      <c r="N37" s="61"/>
      <c r="O37" s="61"/>
      <c r="P37" s="62"/>
      <c r="Q37" s="24">
        <f t="shared" si="0"/>
        <v>0</v>
      </c>
      <c r="R37" s="17">
        <f t="shared" si="0"/>
        <v>0</v>
      </c>
      <c r="S37" s="17">
        <f t="shared" si="0"/>
        <v>0</v>
      </c>
      <c r="T37" s="17">
        <f t="shared" si="0"/>
        <v>0</v>
      </c>
      <c r="U37" s="25">
        <f t="shared" si="0"/>
        <v>0</v>
      </c>
      <c r="V37" s="34"/>
    </row>
    <row r="38" spans="1:22">
      <c r="A38" s="37" t="s">
        <v>69</v>
      </c>
      <c r="B38" s="17"/>
      <c r="C38" s="72">
        <v>0.22</v>
      </c>
      <c r="D38" s="31">
        <v>0</v>
      </c>
      <c r="E38" s="63"/>
      <c r="F38" s="17">
        <v>0</v>
      </c>
      <c r="G38" s="17">
        <v>0</v>
      </c>
      <c r="H38" s="17">
        <v>0</v>
      </c>
      <c r="I38" s="17">
        <v>0</v>
      </c>
      <c r="J38" s="17">
        <v>0</v>
      </c>
      <c r="K38" s="17">
        <v>0</v>
      </c>
      <c r="L38" s="63"/>
      <c r="M38" s="61"/>
      <c r="N38" s="61"/>
      <c r="O38" s="61"/>
      <c r="P38" s="62"/>
      <c r="Q38" s="24">
        <f t="shared" si="0"/>
        <v>0</v>
      </c>
      <c r="R38" s="17">
        <f t="shared" si="0"/>
        <v>0</v>
      </c>
      <c r="S38" s="17">
        <f t="shared" si="0"/>
        <v>0</v>
      </c>
      <c r="T38" s="17">
        <f t="shared" si="0"/>
        <v>0</v>
      </c>
      <c r="U38" s="25">
        <f t="shared" si="0"/>
        <v>0</v>
      </c>
      <c r="V38" s="34"/>
    </row>
    <row r="39" spans="1:22">
      <c r="A39" s="37" t="s">
        <v>70</v>
      </c>
      <c r="B39" s="17"/>
      <c r="C39" s="72">
        <v>0.22</v>
      </c>
      <c r="D39" s="31">
        <v>0</v>
      </c>
      <c r="E39" s="63"/>
      <c r="F39" s="17">
        <v>0</v>
      </c>
      <c r="G39" s="17">
        <v>0</v>
      </c>
      <c r="H39" s="17">
        <v>0</v>
      </c>
      <c r="I39" s="17">
        <v>0</v>
      </c>
      <c r="J39" s="17">
        <v>0</v>
      </c>
      <c r="K39" s="17">
        <v>0</v>
      </c>
      <c r="L39" s="63"/>
      <c r="M39" s="61"/>
      <c r="N39" s="61"/>
      <c r="O39" s="61"/>
      <c r="P39" s="62"/>
      <c r="Q39" s="24">
        <f t="shared" si="0"/>
        <v>0</v>
      </c>
      <c r="R39" s="17">
        <f t="shared" si="0"/>
        <v>0</v>
      </c>
      <c r="S39" s="17">
        <f t="shared" si="0"/>
        <v>0</v>
      </c>
      <c r="T39" s="17">
        <f t="shared" si="0"/>
        <v>0</v>
      </c>
      <c r="U39" s="25">
        <f t="shared" si="0"/>
        <v>0</v>
      </c>
      <c r="V39" s="34"/>
    </row>
    <row r="40" spans="1:22">
      <c r="A40" s="37" t="s">
        <v>71</v>
      </c>
      <c r="B40" s="17"/>
      <c r="C40" s="18"/>
      <c r="D40" s="31"/>
      <c r="E40" s="24"/>
      <c r="F40" s="17"/>
      <c r="G40" s="17"/>
      <c r="H40" s="17"/>
      <c r="I40" s="17"/>
      <c r="J40" s="17"/>
      <c r="K40" s="25"/>
      <c r="L40" s="24"/>
      <c r="M40" s="17"/>
      <c r="N40" s="17"/>
      <c r="O40" s="17"/>
      <c r="P40" s="25"/>
      <c r="Q40" s="24">
        <f t="shared" si="0"/>
        <v>0</v>
      </c>
      <c r="R40" s="17">
        <f t="shared" si="0"/>
        <v>0</v>
      </c>
      <c r="S40" s="17">
        <f t="shared" si="0"/>
        <v>0</v>
      </c>
      <c r="T40" s="17">
        <f t="shared" si="0"/>
        <v>0</v>
      </c>
      <c r="U40" s="25">
        <f t="shared" si="0"/>
        <v>0</v>
      </c>
      <c r="V40" s="34"/>
    </row>
    <row r="41" spans="1:22">
      <c r="A41" s="37" t="s">
        <v>29</v>
      </c>
      <c r="B41" s="17"/>
      <c r="C41" s="18"/>
      <c r="D41" s="31"/>
      <c r="E41" s="24"/>
      <c r="F41" s="17"/>
      <c r="G41" s="17"/>
      <c r="H41" s="17"/>
      <c r="I41" s="17"/>
      <c r="J41" s="17"/>
      <c r="K41" s="25"/>
      <c r="L41" s="24"/>
      <c r="M41" s="17"/>
      <c r="N41" s="17"/>
      <c r="O41" s="17"/>
      <c r="P41" s="25"/>
      <c r="Q41" s="24">
        <f t="shared" si="0"/>
        <v>0</v>
      </c>
      <c r="R41" s="17">
        <f t="shared" si="0"/>
        <v>0</v>
      </c>
      <c r="S41" s="17">
        <f t="shared" si="0"/>
        <v>0</v>
      </c>
      <c r="T41" s="17">
        <f t="shared" si="0"/>
        <v>0</v>
      </c>
      <c r="U41" s="25">
        <f t="shared" si="0"/>
        <v>0</v>
      </c>
      <c r="V41" s="34"/>
    </row>
    <row r="42" spans="1:22">
      <c r="A42" s="37" t="s">
        <v>72</v>
      </c>
      <c r="B42" s="17"/>
      <c r="C42" s="18"/>
      <c r="D42" s="31"/>
      <c r="E42" s="24"/>
      <c r="F42" s="17"/>
      <c r="G42" s="17"/>
      <c r="H42" s="17"/>
      <c r="I42" s="17"/>
      <c r="J42" s="17"/>
      <c r="K42" s="25"/>
      <c r="L42" s="24"/>
      <c r="M42" s="17"/>
      <c r="N42" s="17"/>
      <c r="O42" s="17"/>
      <c r="P42" s="25"/>
      <c r="Q42" s="24">
        <f t="shared" si="0"/>
        <v>0</v>
      </c>
      <c r="R42" s="17">
        <f t="shared" si="0"/>
        <v>0</v>
      </c>
      <c r="S42" s="17">
        <f t="shared" si="0"/>
        <v>0</v>
      </c>
      <c r="T42" s="17">
        <f t="shared" si="0"/>
        <v>0</v>
      </c>
      <c r="U42" s="25">
        <f t="shared" si="0"/>
        <v>0</v>
      </c>
      <c r="V42" s="34"/>
    </row>
    <row r="43" spans="1:22">
      <c r="A43" s="37" t="s">
        <v>73</v>
      </c>
      <c r="B43" s="17"/>
      <c r="C43" s="18"/>
      <c r="D43" s="31"/>
      <c r="E43" s="24"/>
      <c r="F43" s="17"/>
      <c r="G43" s="17"/>
      <c r="H43" s="17"/>
      <c r="I43" s="17"/>
      <c r="J43" s="17"/>
      <c r="K43" s="25"/>
      <c r="L43" s="24"/>
      <c r="M43" s="17"/>
      <c r="N43" s="17"/>
      <c r="O43" s="17"/>
      <c r="P43" s="25"/>
      <c r="Q43" s="24">
        <f t="shared" si="0"/>
        <v>0</v>
      </c>
      <c r="R43" s="17">
        <f t="shared" si="0"/>
        <v>0</v>
      </c>
      <c r="S43" s="17">
        <f t="shared" si="0"/>
        <v>0</v>
      </c>
      <c r="T43" s="17">
        <f t="shared" si="0"/>
        <v>0</v>
      </c>
      <c r="U43" s="25">
        <f t="shared" si="0"/>
        <v>0</v>
      </c>
      <c r="V43" s="34"/>
    </row>
    <row r="44" spans="1:22">
      <c r="A44" s="37" t="s">
        <v>74</v>
      </c>
      <c r="B44" s="17"/>
      <c r="C44" s="18"/>
      <c r="D44" s="31"/>
      <c r="E44" s="24"/>
      <c r="F44" s="17"/>
      <c r="G44" s="17"/>
      <c r="H44" s="17"/>
      <c r="I44" s="17"/>
      <c r="J44" s="17"/>
      <c r="K44" s="25"/>
      <c r="L44" s="24"/>
      <c r="M44" s="17"/>
      <c r="N44" s="17"/>
      <c r="O44" s="17"/>
      <c r="P44" s="25"/>
      <c r="Q44" s="24">
        <f t="shared" si="0"/>
        <v>0</v>
      </c>
      <c r="R44" s="17">
        <f t="shared" si="0"/>
        <v>0</v>
      </c>
      <c r="S44" s="17">
        <f t="shared" si="0"/>
        <v>0</v>
      </c>
      <c r="T44" s="17">
        <f t="shared" si="0"/>
        <v>0</v>
      </c>
      <c r="U44" s="25">
        <f t="shared" si="0"/>
        <v>0</v>
      </c>
      <c r="V44" s="34"/>
    </row>
    <row r="45" spans="1:22">
      <c r="A45" s="37" t="s">
        <v>75</v>
      </c>
      <c r="B45" s="17"/>
      <c r="C45" s="18"/>
      <c r="D45" s="31"/>
      <c r="E45" s="24"/>
      <c r="F45" s="17"/>
      <c r="G45" s="17"/>
      <c r="H45" s="17"/>
      <c r="I45" s="17"/>
      <c r="J45" s="17"/>
      <c r="K45" s="25"/>
      <c r="L45" s="24"/>
      <c r="M45" s="17"/>
      <c r="N45" s="17"/>
      <c r="O45" s="17"/>
      <c r="P45" s="25"/>
      <c r="Q45" s="24">
        <f t="shared" si="0"/>
        <v>0</v>
      </c>
      <c r="R45" s="17">
        <f t="shared" si="0"/>
        <v>0</v>
      </c>
      <c r="S45" s="17">
        <f t="shared" si="0"/>
        <v>0</v>
      </c>
      <c r="T45" s="17">
        <f t="shared" si="0"/>
        <v>0</v>
      </c>
      <c r="U45" s="25">
        <f t="shared" si="0"/>
        <v>0</v>
      </c>
      <c r="V45" s="34"/>
    </row>
    <row r="46" spans="1:22">
      <c r="A46" s="37" t="s">
        <v>76</v>
      </c>
      <c r="B46" s="17"/>
      <c r="C46" s="18"/>
      <c r="D46" s="31"/>
      <c r="E46" s="24"/>
      <c r="F46" s="17"/>
      <c r="G46" s="17"/>
      <c r="H46" s="17"/>
      <c r="I46" s="17"/>
      <c r="J46" s="17"/>
      <c r="K46" s="25"/>
      <c r="L46" s="24"/>
      <c r="M46" s="17"/>
      <c r="N46" s="17"/>
      <c r="O46" s="17"/>
      <c r="P46" s="25"/>
      <c r="Q46" s="24">
        <f t="shared" si="0"/>
        <v>0</v>
      </c>
      <c r="R46" s="17">
        <f t="shared" si="0"/>
        <v>0</v>
      </c>
      <c r="S46" s="17">
        <f t="shared" si="0"/>
        <v>0</v>
      </c>
      <c r="T46" s="17">
        <f t="shared" si="0"/>
        <v>0</v>
      </c>
      <c r="U46" s="25">
        <f t="shared" si="0"/>
        <v>0</v>
      </c>
      <c r="V46" s="34"/>
    </row>
    <row r="47" spans="1:22">
      <c r="A47" s="37" t="s">
        <v>77</v>
      </c>
      <c r="B47" s="17"/>
      <c r="C47" s="18"/>
      <c r="D47" s="31"/>
      <c r="E47" s="24"/>
      <c r="F47" s="17"/>
      <c r="G47" s="17"/>
      <c r="H47" s="17"/>
      <c r="I47" s="17"/>
      <c r="J47" s="17"/>
      <c r="K47" s="25"/>
      <c r="L47" s="24"/>
      <c r="M47" s="17"/>
      <c r="N47" s="17"/>
      <c r="O47" s="17"/>
      <c r="P47" s="25"/>
      <c r="Q47" s="24">
        <f t="shared" ref="Q47:U58" si="1">G47+L47</f>
        <v>0</v>
      </c>
      <c r="R47" s="17">
        <f t="shared" si="1"/>
        <v>0</v>
      </c>
      <c r="S47" s="17">
        <f t="shared" si="1"/>
        <v>0</v>
      </c>
      <c r="T47" s="17">
        <f t="shared" si="1"/>
        <v>0</v>
      </c>
      <c r="U47" s="25">
        <f t="shared" si="1"/>
        <v>0</v>
      </c>
      <c r="V47" s="34"/>
    </row>
    <row r="48" spans="1:22">
      <c r="A48" s="37" t="s">
        <v>78</v>
      </c>
      <c r="B48" s="17"/>
      <c r="C48" s="18"/>
      <c r="D48" s="31"/>
      <c r="E48" s="24"/>
      <c r="F48" s="17"/>
      <c r="G48" s="17"/>
      <c r="H48" s="17"/>
      <c r="I48" s="17"/>
      <c r="J48" s="17"/>
      <c r="K48" s="25"/>
      <c r="L48" s="24"/>
      <c r="M48" s="17"/>
      <c r="N48" s="17"/>
      <c r="O48" s="17"/>
      <c r="P48" s="25"/>
      <c r="Q48" s="24">
        <f t="shared" si="1"/>
        <v>0</v>
      </c>
      <c r="R48" s="17">
        <f t="shared" si="1"/>
        <v>0</v>
      </c>
      <c r="S48" s="17">
        <f t="shared" si="1"/>
        <v>0</v>
      </c>
      <c r="T48" s="17">
        <f t="shared" si="1"/>
        <v>0</v>
      </c>
      <c r="U48" s="25">
        <f t="shared" si="1"/>
        <v>0</v>
      </c>
      <c r="V48" s="34"/>
    </row>
    <row r="49" spans="1:22">
      <c r="A49" s="37" t="s">
        <v>79</v>
      </c>
      <c r="B49" s="17"/>
      <c r="C49" s="18"/>
      <c r="D49" s="31"/>
      <c r="E49" s="24"/>
      <c r="F49" s="17"/>
      <c r="G49" s="17"/>
      <c r="H49" s="17"/>
      <c r="I49" s="17"/>
      <c r="J49" s="17"/>
      <c r="K49" s="25"/>
      <c r="L49" s="24"/>
      <c r="M49" s="17"/>
      <c r="N49" s="17"/>
      <c r="O49" s="17"/>
      <c r="P49" s="25"/>
      <c r="Q49" s="24">
        <f t="shared" si="1"/>
        <v>0</v>
      </c>
      <c r="R49" s="17">
        <f t="shared" si="1"/>
        <v>0</v>
      </c>
      <c r="S49" s="17">
        <f t="shared" si="1"/>
        <v>0</v>
      </c>
      <c r="T49" s="17">
        <f t="shared" si="1"/>
        <v>0</v>
      </c>
      <c r="U49" s="25">
        <f t="shared" si="1"/>
        <v>0</v>
      </c>
      <c r="V49" s="34"/>
    </row>
    <row r="50" spans="1:22">
      <c r="A50" s="37" t="s">
        <v>80</v>
      </c>
      <c r="B50" s="17"/>
      <c r="C50" s="18"/>
      <c r="D50" s="31"/>
      <c r="E50" s="24"/>
      <c r="F50" s="17"/>
      <c r="G50" s="17"/>
      <c r="H50" s="17"/>
      <c r="I50" s="17"/>
      <c r="J50" s="17"/>
      <c r="K50" s="25"/>
      <c r="L50" s="24"/>
      <c r="M50" s="17"/>
      <c r="N50" s="17"/>
      <c r="O50" s="17"/>
      <c r="P50" s="25"/>
      <c r="Q50" s="24">
        <f t="shared" si="1"/>
        <v>0</v>
      </c>
      <c r="R50" s="17">
        <f t="shared" si="1"/>
        <v>0</v>
      </c>
      <c r="S50" s="17">
        <f t="shared" si="1"/>
        <v>0</v>
      </c>
      <c r="T50" s="17">
        <f t="shared" si="1"/>
        <v>0</v>
      </c>
      <c r="U50" s="25">
        <f t="shared" si="1"/>
        <v>0</v>
      </c>
      <c r="V50" s="34"/>
    </row>
    <row r="51" spans="1:22">
      <c r="A51" s="37" t="s">
        <v>81</v>
      </c>
      <c r="B51" s="17"/>
      <c r="C51" s="18"/>
      <c r="D51" s="31"/>
      <c r="E51" s="24"/>
      <c r="F51" s="17"/>
      <c r="G51" s="17"/>
      <c r="H51" s="17"/>
      <c r="I51" s="17"/>
      <c r="J51" s="17"/>
      <c r="K51" s="25"/>
      <c r="L51" s="24"/>
      <c r="M51" s="17"/>
      <c r="N51" s="17"/>
      <c r="O51" s="17"/>
      <c r="P51" s="25"/>
      <c r="Q51" s="24">
        <f t="shared" si="1"/>
        <v>0</v>
      </c>
      <c r="R51" s="17">
        <f t="shared" si="1"/>
        <v>0</v>
      </c>
      <c r="S51" s="17">
        <f t="shared" si="1"/>
        <v>0</v>
      </c>
      <c r="T51" s="17">
        <f t="shared" si="1"/>
        <v>0</v>
      </c>
      <c r="U51" s="25">
        <f t="shared" si="1"/>
        <v>0</v>
      </c>
      <c r="V51" s="34"/>
    </row>
    <row r="52" spans="1:22">
      <c r="A52" s="37" t="s">
        <v>82</v>
      </c>
      <c r="B52" s="17"/>
      <c r="C52" s="18"/>
      <c r="D52" s="31"/>
      <c r="E52" s="24"/>
      <c r="F52" s="17"/>
      <c r="G52" s="17"/>
      <c r="H52" s="17"/>
      <c r="I52" s="17"/>
      <c r="J52" s="17"/>
      <c r="K52" s="25"/>
      <c r="L52" s="24"/>
      <c r="M52" s="17"/>
      <c r="N52" s="17"/>
      <c r="O52" s="17"/>
      <c r="P52" s="25"/>
      <c r="Q52" s="24">
        <f t="shared" si="1"/>
        <v>0</v>
      </c>
      <c r="R52" s="17">
        <f t="shared" si="1"/>
        <v>0</v>
      </c>
      <c r="S52" s="17">
        <f t="shared" si="1"/>
        <v>0</v>
      </c>
      <c r="T52" s="17">
        <f t="shared" si="1"/>
        <v>0</v>
      </c>
      <c r="U52" s="25">
        <f t="shared" si="1"/>
        <v>0</v>
      </c>
      <c r="V52" s="34"/>
    </row>
    <row r="53" spans="1:22">
      <c r="A53" s="37" t="s">
        <v>83</v>
      </c>
      <c r="B53" s="17"/>
      <c r="C53" s="18"/>
      <c r="D53" s="31"/>
      <c r="E53" s="24"/>
      <c r="F53" s="17"/>
      <c r="G53" s="17"/>
      <c r="H53" s="17"/>
      <c r="I53" s="17"/>
      <c r="J53" s="17"/>
      <c r="K53" s="25"/>
      <c r="L53" s="24"/>
      <c r="M53" s="17"/>
      <c r="N53" s="17"/>
      <c r="O53" s="17"/>
      <c r="P53" s="25"/>
      <c r="Q53" s="24">
        <f t="shared" si="1"/>
        <v>0</v>
      </c>
      <c r="R53" s="17">
        <f t="shared" si="1"/>
        <v>0</v>
      </c>
      <c r="S53" s="17">
        <f t="shared" si="1"/>
        <v>0</v>
      </c>
      <c r="T53" s="17">
        <f t="shared" si="1"/>
        <v>0</v>
      </c>
      <c r="U53" s="25">
        <f t="shared" si="1"/>
        <v>0</v>
      </c>
      <c r="V53" s="34"/>
    </row>
    <row r="54" spans="1:22">
      <c r="A54" s="37" t="s">
        <v>84</v>
      </c>
      <c r="B54" s="17"/>
      <c r="C54" s="18"/>
      <c r="D54" s="31"/>
      <c r="E54" s="24"/>
      <c r="F54" s="17"/>
      <c r="G54" s="17"/>
      <c r="H54" s="17"/>
      <c r="I54" s="17"/>
      <c r="J54" s="17"/>
      <c r="K54" s="25"/>
      <c r="L54" s="24"/>
      <c r="M54" s="17"/>
      <c r="N54" s="17"/>
      <c r="O54" s="17"/>
      <c r="P54" s="25"/>
      <c r="Q54" s="24">
        <f t="shared" si="1"/>
        <v>0</v>
      </c>
      <c r="R54" s="17">
        <f t="shared" si="1"/>
        <v>0</v>
      </c>
      <c r="S54" s="17">
        <f t="shared" si="1"/>
        <v>0</v>
      </c>
      <c r="T54" s="17">
        <f t="shared" si="1"/>
        <v>0</v>
      </c>
      <c r="U54" s="25">
        <f t="shared" si="1"/>
        <v>0</v>
      </c>
      <c r="V54" s="34"/>
    </row>
    <row r="55" spans="1:22">
      <c r="A55" s="37" t="s">
        <v>85</v>
      </c>
      <c r="B55" s="17"/>
      <c r="C55" s="18"/>
      <c r="D55" s="31"/>
      <c r="E55" s="24"/>
      <c r="F55" s="17"/>
      <c r="G55" s="17"/>
      <c r="H55" s="17"/>
      <c r="I55" s="17"/>
      <c r="J55" s="17"/>
      <c r="K55" s="25"/>
      <c r="L55" s="24"/>
      <c r="M55" s="17"/>
      <c r="N55" s="17"/>
      <c r="O55" s="17"/>
      <c r="P55" s="25"/>
      <c r="Q55" s="24">
        <f t="shared" si="1"/>
        <v>0</v>
      </c>
      <c r="R55" s="17">
        <f t="shared" si="1"/>
        <v>0</v>
      </c>
      <c r="S55" s="17">
        <f t="shared" si="1"/>
        <v>0</v>
      </c>
      <c r="T55" s="17">
        <f t="shared" si="1"/>
        <v>0</v>
      </c>
      <c r="U55" s="25">
        <f t="shared" si="1"/>
        <v>0</v>
      </c>
      <c r="V55" s="34"/>
    </row>
    <row r="56" spans="1:22">
      <c r="A56" s="37" t="s">
        <v>86</v>
      </c>
      <c r="B56" s="17"/>
      <c r="C56" s="18"/>
      <c r="D56" s="31"/>
      <c r="E56" s="24"/>
      <c r="F56" s="17"/>
      <c r="G56" s="17"/>
      <c r="H56" s="17"/>
      <c r="I56" s="17"/>
      <c r="J56" s="17"/>
      <c r="K56" s="25"/>
      <c r="L56" s="24"/>
      <c r="M56" s="17"/>
      <c r="N56" s="17"/>
      <c r="O56" s="17"/>
      <c r="P56" s="25"/>
      <c r="Q56" s="24">
        <f t="shared" si="1"/>
        <v>0</v>
      </c>
      <c r="R56" s="17">
        <f t="shared" si="1"/>
        <v>0</v>
      </c>
      <c r="S56" s="17">
        <f t="shared" si="1"/>
        <v>0</v>
      </c>
      <c r="T56" s="17">
        <f t="shared" si="1"/>
        <v>0</v>
      </c>
      <c r="U56" s="25">
        <f t="shared" si="1"/>
        <v>0</v>
      </c>
      <c r="V56" s="34"/>
    </row>
    <row r="57" spans="1:22">
      <c r="A57" s="37" t="s">
        <v>87</v>
      </c>
      <c r="B57" s="17"/>
      <c r="C57" s="18"/>
      <c r="D57" s="31"/>
      <c r="E57" s="24"/>
      <c r="F57" s="17"/>
      <c r="G57" s="17"/>
      <c r="H57" s="17"/>
      <c r="I57" s="17"/>
      <c r="J57" s="17"/>
      <c r="K57" s="25"/>
      <c r="L57" s="24"/>
      <c r="M57" s="17"/>
      <c r="N57" s="17"/>
      <c r="O57" s="17"/>
      <c r="P57" s="25"/>
      <c r="Q57" s="24">
        <f t="shared" si="1"/>
        <v>0</v>
      </c>
      <c r="R57" s="17">
        <f t="shared" si="1"/>
        <v>0</v>
      </c>
      <c r="S57" s="17">
        <f t="shared" si="1"/>
        <v>0</v>
      </c>
      <c r="T57" s="17">
        <f t="shared" si="1"/>
        <v>0</v>
      </c>
      <c r="U57" s="25">
        <f t="shared" si="1"/>
        <v>0</v>
      </c>
      <c r="V57" s="34"/>
    </row>
    <row r="58" spans="1:22">
      <c r="A58" s="38" t="s">
        <v>88</v>
      </c>
      <c r="B58" s="19"/>
      <c r="C58" s="20"/>
      <c r="D58" s="32"/>
      <c r="E58" s="26"/>
      <c r="F58" s="19"/>
      <c r="G58" s="19"/>
      <c r="H58" s="19"/>
      <c r="I58" s="19"/>
      <c r="J58" s="19"/>
      <c r="K58" s="27"/>
      <c r="L58" s="26"/>
      <c r="M58" s="19"/>
      <c r="N58" s="19"/>
      <c r="O58" s="19"/>
      <c r="P58" s="27"/>
      <c r="Q58" s="26">
        <f t="shared" si="1"/>
        <v>0</v>
      </c>
      <c r="R58" s="19">
        <f t="shared" si="1"/>
        <v>0</v>
      </c>
      <c r="S58" s="19">
        <f t="shared" si="1"/>
        <v>0</v>
      </c>
      <c r="T58" s="19">
        <f t="shared" si="1"/>
        <v>0</v>
      </c>
      <c r="U58" s="27">
        <f t="shared" si="1"/>
        <v>0</v>
      </c>
      <c r="V58" s="35"/>
    </row>
    <row r="59" spans="1:22">
      <c r="A59" s="256" t="s">
        <v>89</v>
      </c>
      <c r="B59" s="257"/>
      <c r="C59" s="258"/>
      <c r="D59" s="33">
        <f>SUM(D31:D58)</f>
        <v>0</v>
      </c>
      <c r="E59" s="28">
        <f t="shared" ref="E59:U59" si="2">SUM(E31:E58)</f>
        <v>0</v>
      </c>
      <c r="F59" s="29">
        <f t="shared" si="2"/>
        <v>0</v>
      </c>
      <c r="G59" s="29">
        <f t="shared" si="2"/>
        <v>0</v>
      </c>
      <c r="H59" s="29">
        <f t="shared" si="2"/>
        <v>0</v>
      </c>
      <c r="I59" s="29">
        <f t="shared" si="2"/>
        <v>0</v>
      </c>
      <c r="J59" s="29">
        <f t="shared" si="2"/>
        <v>0</v>
      </c>
      <c r="K59" s="30">
        <f t="shared" si="2"/>
        <v>0</v>
      </c>
      <c r="L59" s="28">
        <f t="shared" si="2"/>
        <v>95000</v>
      </c>
      <c r="M59" s="29">
        <f t="shared" si="2"/>
        <v>95000</v>
      </c>
      <c r="N59" s="29">
        <f t="shared" si="2"/>
        <v>0</v>
      </c>
      <c r="O59" s="29">
        <f t="shared" si="2"/>
        <v>0</v>
      </c>
      <c r="P59" s="30">
        <f t="shared" si="2"/>
        <v>0</v>
      </c>
      <c r="Q59" s="28">
        <f t="shared" si="2"/>
        <v>95000</v>
      </c>
      <c r="R59" s="29">
        <f t="shared" si="2"/>
        <v>95000</v>
      </c>
      <c r="S59" s="29">
        <f t="shared" si="2"/>
        <v>0</v>
      </c>
      <c r="T59" s="29">
        <f t="shared" si="2"/>
        <v>0</v>
      </c>
      <c r="U59" s="30">
        <f t="shared" si="2"/>
        <v>0</v>
      </c>
      <c r="V59" s="36"/>
    </row>
  </sheetData>
  <mergeCells count="28">
    <mergeCell ref="D24:E24"/>
    <mergeCell ref="D13:E13"/>
    <mergeCell ref="A18:A20"/>
    <mergeCell ref="B18:B20"/>
    <mergeCell ref="D18:E18"/>
    <mergeCell ref="D21:E21"/>
    <mergeCell ref="D23:E23"/>
    <mergeCell ref="D22:E22"/>
    <mergeCell ref="A12:E12"/>
    <mergeCell ref="D1:E1"/>
    <mergeCell ref="A2:E2"/>
    <mergeCell ref="D3:E3"/>
    <mergeCell ref="D4:E4"/>
    <mergeCell ref="D5:E5"/>
    <mergeCell ref="D6:E6"/>
    <mergeCell ref="D7:E7"/>
    <mergeCell ref="D8:E8"/>
    <mergeCell ref="D9:E9"/>
    <mergeCell ref="D10:E10"/>
    <mergeCell ref="D11:E11"/>
    <mergeCell ref="A59:C59"/>
    <mergeCell ref="A27:V27"/>
    <mergeCell ref="A28:V28"/>
    <mergeCell ref="D29:D30"/>
    <mergeCell ref="E29:K29"/>
    <mergeCell ref="L29:P29"/>
    <mergeCell ref="Q29:U29"/>
    <mergeCell ref="V29:V30"/>
  </mergeCells>
  <dataValidations count="5">
    <dataValidation type="list" allowBlank="1" showInputMessage="1" showErrorMessage="1" sqref="C13">
      <formula1>INDIRECT(SUBSTITUTE(C5," ","_"))</formula1>
    </dataValidation>
    <dataValidation type="list" allowBlank="1" showInputMessage="1" showErrorMessage="1" sqref="C14">
      <formula1>INDIRECT(SUBSTITUTE(C5," ","_"))</formula1>
    </dataValidation>
    <dataValidation type="list" allowBlank="1" showInputMessage="1" showErrorMessage="1" sqref="C15">
      <formula1>INDIRECT(SUBSTITUTE(C5," ","_"))</formula1>
    </dataValidation>
    <dataValidation type="list" allowBlank="1" showInputMessage="1" showErrorMessage="1" sqref="C16">
      <formula1>INDIRECT(SUBSTITUTE(C5," ","_"))</formula1>
    </dataValidation>
    <dataValidation type="list" allowBlank="1" showInputMessage="1" showErrorMessage="1" sqref="C17">
      <formula1>INDIRECT(SUBSTITUTE(C5," ","_"))</formula1>
    </dataValidation>
  </dataValidations>
  <hyperlinks>
    <hyperlink ref="E20" r:id="rId1" display="https://kv.mil.intra/collaboration/Teenused/Lists/Teenused/AllItems.aspx"/>
    <hyperlink ref="E19" r:id="rId2" display="https://kam.mil.intra/KMAK/Koostamine/KMAK_jagatud/Forms/AllItems.aspx?id=%2FKMAK%2FKoostamine%2FKMAK%5Fjagatud%2FTeenuse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Sheet3!$B$3:$B$5</xm:f>
          </x14:formula1>
          <xm:sqref>C30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18" sqref="H18"/>
    </sheetView>
  </sheetViews>
  <sheetFormatPr defaultRowHeight="15"/>
  <cols>
    <col min="2" max="2" width="22" customWidth="1"/>
    <col min="3" max="3" width="15" customWidth="1"/>
    <col min="4" max="4" width="14.5703125" customWidth="1"/>
    <col min="10" max="10" width="27.5703125" customWidth="1"/>
  </cols>
  <sheetData>
    <row r="1" spans="1:10" ht="60" customHeight="1">
      <c r="A1" s="375" t="s">
        <v>247</v>
      </c>
      <c r="B1" s="376"/>
      <c r="C1" s="376"/>
      <c r="D1" s="376"/>
      <c r="E1" s="376"/>
      <c r="F1" s="376"/>
      <c r="G1" s="376"/>
      <c r="H1" s="376"/>
      <c r="I1" s="376"/>
      <c r="J1" s="377"/>
    </row>
    <row r="2" spans="1:10">
      <c r="A2" s="40"/>
      <c r="B2" s="54" t="s">
        <v>3</v>
      </c>
      <c r="C2" s="378" t="s">
        <v>248</v>
      </c>
      <c r="D2" s="379"/>
      <c r="E2" s="379"/>
      <c r="F2" s="379"/>
      <c r="G2" s="379"/>
      <c r="H2" s="379"/>
      <c r="I2" s="379"/>
      <c r="J2" s="380"/>
    </row>
    <row r="3" spans="1:10" ht="45">
      <c r="A3" s="40"/>
      <c r="B3" s="55" t="s">
        <v>10</v>
      </c>
      <c r="C3" s="56" t="s">
        <v>249</v>
      </c>
      <c r="D3" s="56" t="s">
        <v>250</v>
      </c>
      <c r="E3" s="57">
        <v>2024</v>
      </c>
      <c r="F3" s="57">
        <v>2025</v>
      </c>
      <c r="G3" s="57">
        <v>2026</v>
      </c>
      <c r="H3" s="57">
        <v>2027</v>
      </c>
      <c r="I3" s="57">
        <v>2028</v>
      </c>
      <c r="J3" s="58" t="s">
        <v>251</v>
      </c>
    </row>
    <row r="4" spans="1:10">
      <c r="A4" s="41" t="s">
        <v>60</v>
      </c>
      <c r="B4" s="42"/>
      <c r="C4" s="43"/>
      <c r="D4" s="43"/>
      <c r="E4" s="43"/>
      <c r="F4" s="43"/>
      <c r="G4" s="43"/>
      <c r="H4" s="43"/>
      <c r="I4" s="43"/>
      <c r="J4" s="44"/>
    </row>
    <row r="5" spans="1:10">
      <c r="A5" s="41" t="s">
        <v>62</v>
      </c>
      <c r="B5" s="42"/>
      <c r="C5" s="43"/>
      <c r="D5" s="43"/>
      <c r="E5" s="43"/>
      <c r="F5" s="43"/>
      <c r="G5" s="43"/>
      <c r="H5" s="43"/>
      <c r="I5" s="43"/>
      <c r="J5" s="44"/>
    </row>
    <row r="6" spans="1:10">
      <c r="A6" s="41" t="s">
        <v>64</v>
      </c>
      <c r="B6" s="42"/>
      <c r="C6" s="43"/>
      <c r="D6" s="43"/>
      <c r="E6" s="43"/>
      <c r="F6" s="43"/>
      <c r="G6" s="43"/>
      <c r="H6" s="43"/>
      <c r="I6" s="43"/>
      <c r="J6" s="44"/>
    </row>
    <row r="7" spans="1:10">
      <c r="A7" s="41" t="s">
        <v>65</v>
      </c>
      <c r="B7" s="42"/>
      <c r="C7" s="43"/>
      <c r="D7" s="43"/>
      <c r="E7" s="43"/>
      <c r="F7" s="43"/>
      <c r="G7" s="43"/>
      <c r="H7" s="43"/>
      <c r="I7" s="43"/>
      <c r="J7" s="44"/>
    </row>
    <row r="8" spans="1:10">
      <c r="A8" s="41" t="s">
        <v>66</v>
      </c>
      <c r="B8" s="42"/>
      <c r="C8" s="43"/>
      <c r="D8" s="43"/>
      <c r="E8" s="43"/>
      <c r="F8" s="43"/>
      <c r="G8" s="43"/>
      <c r="H8" s="43"/>
      <c r="I8" s="43"/>
      <c r="J8" s="44"/>
    </row>
    <row r="9" spans="1:10" ht="15.75" thickBot="1">
      <c r="A9" s="381" t="s">
        <v>89</v>
      </c>
      <c r="B9" s="382"/>
      <c r="C9" s="382"/>
      <c r="D9" s="382"/>
      <c r="E9" s="59">
        <f>SUM(E4:E8)</f>
        <v>0</v>
      </c>
      <c r="F9" s="59">
        <f>SUM(F4:F8)</f>
        <v>0</v>
      </c>
      <c r="G9" s="59">
        <f>SUM(G4:G8)</f>
        <v>0</v>
      </c>
      <c r="H9" s="59">
        <f>SUM(H4:H8)</f>
        <v>0</v>
      </c>
      <c r="I9" s="59">
        <f>SUM(I4:I8)</f>
        <v>0</v>
      </c>
      <c r="J9" s="60"/>
    </row>
    <row r="11" spans="1:10">
      <c r="B11" s="139"/>
    </row>
  </sheetData>
  <mergeCells count="3">
    <mergeCell ref="A1:J1"/>
    <mergeCell ref="C2:J2"/>
    <mergeCell ref="A9:D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Sheet5!$B$3:$B$9</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W10"/>
  <sheetViews>
    <sheetView workbookViewId="0">
      <selection activeCell="J6" sqref="J6"/>
    </sheetView>
  </sheetViews>
  <sheetFormatPr defaultRowHeight="15" outlineLevelCol="1"/>
  <cols>
    <col min="1" max="1" width="5.28515625" bestFit="1" customWidth="1"/>
    <col min="2" max="2" width="13" customWidth="1"/>
    <col min="3" max="3" width="12.42578125" customWidth="1"/>
    <col min="8" max="8" width="20.7109375" customWidth="1"/>
    <col min="9" max="9" width="76.7109375" customWidth="1"/>
    <col min="10" max="10" width="16.140625" customWidth="1"/>
    <col min="11" max="11" width="17.42578125" customWidth="1"/>
    <col min="12" max="12" width="21.140625" customWidth="1"/>
    <col min="18" max="22" width="0" hidden="1" customWidth="1" outlineLevel="1"/>
    <col min="23" max="23" width="45.5703125" customWidth="1" collapsed="1"/>
  </cols>
  <sheetData>
    <row r="2" spans="2:15" ht="15.75">
      <c r="B2" s="122" t="s">
        <v>90</v>
      </c>
      <c r="C2" s="121"/>
      <c r="D2" s="120"/>
      <c r="E2" s="120"/>
      <c r="F2" s="120"/>
      <c r="G2" s="120"/>
      <c r="H2" s="120"/>
      <c r="I2" s="120"/>
      <c r="J2" s="120"/>
      <c r="K2" s="120"/>
      <c r="L2" s="120"/>
    </row>
    <row r="3" spans="2:15" ht="15.75">
      <c r="B3" s="122"/>
      <c r="C3" s="121"/>
      <c r="D3" s="120"/>
      <c r="E3" s="120"/>
      <c r="F3" s="120"/>
      <c r="G3" s="120"/>
      <c r="H3" s="120"/>
      <c r="I3" s="120"/>
      <c r="J3" s="120"/>
      <c r="K3" s="120"/>
      <c r="L3" s="120"/>
    </row>
    <row r="4" spans="2:15" ht="57.75">
      <c r="B4" s="123" t="s">
        <v>91</v>
      </c>
      <c r="C4" s="289" t="s">
        <v>92</v>
      </c>
      <c r="D4" s="290"/>
      <c r="E4" s="290"/>
      <c r="F4" s="290"/>
      <c r="G4" s="290"/>
      <c r="H4" s="291"/>
      <c r="I4" s="130" t="s">
        <v>93</v>
      </c>
      <c r="J4" s="124" t="s">
        <v>94</v>
      </c>
      <c r="K4" s="124" t="s">
        <v>95</v>
      </c>
      <c r="L4" s="124" t="s">
        <v>96</v>
      </c>
    </row>
    <row r="5" spans="2:15" ht="15.75">
      <c r="B5" s="123">
        <v>1</v>
      </c>
      <c r="C5" s="292" t="s">
        <v>97</v>
      </c>
      <c r="D5" s="293"/>
      <c r="E5" s="293"/>
      <c r="F5" s="293"/>
      <c r="G5" s="293"/>
      <c r="H5" s="294"/>
      <c r="I5" s="136"/>
      <c r="J5" s="127">
        <f>SUM(J6:J8)</f>
        <v>9574187</v>
      </c>
      <c r="K5" s="132"/>
      <c r="L5" s="133"/>
      <c r="O5" s="125"/>
    </row>
    <row r="6" spans="2:15" ht="15.75">
      <c r="B6" s="126" t="s">
        <v>98</v>
      </c>
      <c r="C6" s="295" t="s">
        <v>99</v>
      </c>
      <c r="D6" s="296"/>
      <c r="E6" s="296"/>
      <c r="F6" s="296"/>
      <c r="G6" s="296"/>
      <c r="H6" s="297"/>
      <c r="I6" s="131" t="s">
        <v>100</v>
      </c>
      <c r="J6" s="128">
        <f>SUM(LT1_NCCR!L46:P46)</f>
        <v>4788687</v>
      </c>
      <c r="K6" s="132"/>
      <c r="L6" s="132"/>
    </row>
    <row r="7" spans="2:15" ht="15.75">
      <c r="B7" s="126" t="s">
        <v>101</v>
      </c>
      <c r="C7" s="295" t="s">
        <v>102</v>
      </c>
      <c r="D7" s="296"/>
      <c r="E7" s="296"/>
      <c r="F7" s="296"/>
      <c r="G7" s="296"/>
      <c r="H7" s="297"/>
      <c r="I7" s="131" t="s">
        <v>100</v>
      </c>
      <c r="J7" s="128">
        <f>SUM('LT2_AI-ML taristu'!L38:P38)</f>
        <v>3119000</v>
      </c>
      <c r="K7" s="132"/>
      <c r="L7" s="132"/>
    </row>
    <row r="8" spans="2:15" ht="15.75">
      <c r="B8" s="126" t="s">
        <v>103</v>
      </c>
      <c r="C8" s="158" t="s">
        <v>104</v>
      </c>
      <c r="D8" s="159"/>
      <c r="E8" s="159"/>
      <c r="F8" s="159"/>
      <c r="G8" s="159"/>
      <c r="H8" s="160"/>
      <c r="I8" s="131" t="s">
        <v>105</v>
      </c>
      <c r="J8" s="128">
        <f>SUM(LT3_Personalikulud_CR14!L32:P32)</f>
        <v>1666500</v>
      </c>
      <c r="K8" s="132"/>
      <c r="L8" s="132"/>
    </row>
    <row r="9" spans="2:15" ht="15.75">
      <c r="B9" s="120"/>
      <c r="C9" s="120"/>
      <c r="D9" s="120"/>
      <c r="E9" s="120"/>
      <c r="F9" s="120"/>
      <c r="G9" s="120"/>
      <c r="H9" s="122" t="s">
        <v>106</v>
      </c>
      <c r="I9" s="122"/>
      <c r="J9" s="129">
        <f>J5</f>
        <v>9574187</v>
      </c>
      <c r="K9" s="120"/>
      <c r="L9" s="120"/>
    </row>
    <row r="10" spans="2:15">
      <c r="B10" s="120"/>
      <c r="C10" s="120"/>
      <c r="D10" s="120"/>
      <c r="E10" s="120"/>
      <c r="F10" s="120"/>
      <c r="G10" s="120"/>
      <c r="H10" s="134" t="s">
        <v>107</v>
      </c>
      <c r="I10" s="134"/>
      <c r="J10" s="135">
        <f>SUM(LT1_NCCR!L46:P46)+SUM(LT3_Personalikulud_CR14!L32:P32)+SUM('LT2_AI-ML taristu'!L38:P38)-J9</f>
        <v>0</v>
      </c>
      <c r="K10" s="120"/>
      <c r="L10" s="120"/>
    </row>
  </sheetData>
  <mergeCells count="4">
    <mergeCell ref="C4:H4"/>
    <mergeCell ref="C5:H5"/>
    <mergeCell ref="C6:H6"/>
    <mergeCell ref="C7:H7"/>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V49"/>
  <sheetViews>
    <sheetView tabSelected="1" topLeftCell="A19" workbookViewId="0">
      <selection activeCell="N25" sqref="N25"/>
    </sheetView>
  </sheetViews>
  <sheetFormatPr defaultRowHeight="15"/>
  <cols>
    <col min="1" max="1" width="6.28515625" customWidth="1"/>
    <col min="2" max="2" width="23" customWidth="1"/>
    <col min="3" max="3" width="61.140625" customWidth="1"/>
    <col min="4" max="4" width="9.140625" bestFit="1" customWidth="1"/>
    <col min="5" max="5" width="64" customWidth="1"/>
    <col min="6" max="7" width="9.140625" bestFit="1" customWidth="1"/>
    <col min="8" max="8" width="14.5703125" customWidth="1"/>
    <col min="9" max="15" width="9.140625" bestFit="1" customWidth="1"/>
    <col min="16" max="16" width="9.140625" customWidth="1"/>
    <col min="17" max="17" width="9.140625" bestFit="1" customWidth="1"/>
    <col min="18" max="18" width="13.28515625" customWidth="1"/>
    <col min="19" max="20" width="9.140625" bestFit="1" customWidth="1"/>
    <col min="21" max="21" width="24.28515625" customWidth="1"/>
    <col min="22" max="22" width="30.28515625" customWidth="1"/>
  </cols>
  <sheetData>
    <row r="1" spans="1:5">
      <c r="A1" s="326" t="s">
        <v>3</v>
      </c>
      <c r="B1" s="326"/>
      <c r="C1" s="326"/>
      <c r="D1" s="326"/>
      <c r="E1" s="326"/>
    </row>
    <row r="2" spans="1:5">
      <c r="A2" s="74" t="s">
        <v>4</v>
      </c>
      <c r="B2" s="75" t="s">
        <v>5</v>
      </c>
      <c r="C2" s="76" t="s">
        <v>6</v>
      </c>
      <c r="D2" s="327" t="s">
        <v>7</v>
      </c>
      <c r="E2" s="327"/>
    </row>
    <row r="3" spans="1:5" ht="36" customHeight="1">
      <c r="A3" s="77">
        <v>1</v>
      </c>
      <c r="B3" s="78" t="s">
        <v>8</v>
      </c>
      <c r="C3" s="79" t="s">
        <v>108</v>
      </c>
      <c r="D3" s="317" t="s">
        <v>9</v>
      </c>
      <c r="E3" s="317"/>
    </row>
    <row r="4" spans="1:5">
      <c r="A4" s="77">
        <v>2</v>
      </c>
      <c r="B4" s="78" t="s">
        <v>10</v>
      </c>
      <c r="C4" s="80" t="s">
        <v>11</v>
      </c>
      <c r="D4" s="317" t="s">
        <v>12</v>
      </c>
      <c r="E4" s="317"/>
    </row>
    <row r="5" spans="1:5">
      <c r="A5" s="77">
        <v>3</v>
      </c>
      <c r="B5" s="81" t="s">
        <v>13</v>
      </c>
      <c r="C5" s="80" t="s">
        <v>14</v>
      </c>
      <c r="D5" s="317" t="s">
        <v>15</v>
      </c>
      <c r="E5" s="317"/>
    </row>
    <row r="6" spans="1:5">
      <c r="A6" s="77">
        <v>4</v>
      </c>
      <c r="B6" s="78" t="s">
        <v>16</v>
      </c>
      <c r="C6" s="80"/>
      <c r="D6" s="317" t="s">
        <v>17</v>
      </c>
      <c r="E6" s="317"/>
    </row>
    <row r="7" spans="1:5" ht="30">
      <c r="A7" s="77">
        <v>5</v>
      </c>
      <c r="B7" s="78" t="s">
        <v>18</v>
      </c>
      <c r="C7" s="80"/>
      <c r="D7" s="317" t="s">
        <v>19</v>
      </c>
      <c r="E7" s="317"/>
    </row>
    <row r="8" spans="1:5" ht="267" customHeight="1">
      <c r="A8" s="77">
        <v>6</v>
      </c>
      <c r="B8" s="78" t="s">
        <v>20</v>
      </c>
      <c r="C8" s="189" t="s">
        <v>109</v>
      </c>
      <c r="D8" s="317" t="s">
        <v>21</v>
      </c>
      <c r="E8" s="317"/>
    </row>
    <row r="9" spans="1:5" ht="303.75" customHeight="1">
      <c r="A9" s="77">
        <v>7</v>
      </c>
      <c r="B9" s="81" t="s">
        <v>22</v>
      </c>
      <c r="C9" s="189" t="s">
        <v>110</v>
      </c>
      <c r="D9" s="317" t="s">
        <v>23</v>
      </c>
      <c r="E9" s="317"/>
    </row>
    <row r="10" spans="1:5" ht="348.75" customHeight="1">
      <c r="A10" s="77">
        <v>8</v>
      </c>
      <c r="B10" s="78" t="s">
        <v>24</v>
      </c>
      <c r="C10" s="113" t="s">
        <v>111</v>
      </c>
      <c r="D10" s="318" t="s">
        <v>25</v>
      </c>
      <c r="E10" s="318"/>
    </row>
    <row r="11" spans="1:5">
      <c r="A11" s="319" t="s">
        <v>26</v>
      </c>
      <c r="B11" s="319"/>
      <c r="C11" s="319"/>
      <c r="D11" s="319"/>
      <c r="E11" s="319"/>
    </row>
    <row r="12" spans="1:5" ht="31.5">
      <c r="A12" s="82">
        <v>10</v>
      </c>
      <c r="B12" s="83" t="s">
        <v>27</v>
      </c>
      <c r="C12" s="84"/>
      <c r="D12" s="301" t="s">
        <v>28</v>
      </c>
      <c r="E12" s="301"/>
    </row>
    <row r="13" spans="1:5" ht="15.75">
      <c r="A13" s="86"/>
      <c r="B13" s="87"/>
      <c r="C13" s="84"/>
      <c r="D13" s="85"/>
      <c r="E13" s="85"/>
    </row>
    <row r="14" spans="1:5" ht="15.75">
      <c r="A14" s="86"/>
      <c r="B14" s="87"/>
      <c r="C14" s="84"/>
      <c r="D14" s="85"/>
      <c r="E14" s="85"/>
    </row>
    <row r="15" spans="1:5" ht="15.75">
      <c r="A15" s="86"/>
      <c r="B15" s="87"/>
      <c r="C15" s="84"/>
      <c r="D15" s="85"/>
      <c r="E15" s="85"/>
    </row>
    <row r="16" spans="1:5" ht="15.75">
      <c r="A16" s="86"/>
      <c r="B16" s="87"/>
      <c r="C16" s="84"/>
      <c r="D16" s="85"/>
      <c r="E16" s="85"/>
    </row>
    <row r="17" spans="1:22" ht="15" customHeight="1">
      <c r="A17" s="320" t="s">
        <v>29</v>
      </c>
      <c r="B17" s="323" t="s">
        <v>30</v>
      </c>
      <c r="C17" s="88"/>
      <c r="D17" s="301" t="s">
        <v>31</v>
      </c>
      <c r="E17" s="301"/>
    </row>
    <row r="18" spans="1:22" ht="57">
      <c r="A18" s="321"/>
      <c r="B18" s="324"/>
      <c r="C18" s="89"/>
      <c r="D18" s="90" t="s">
        <v>32</v>
      </c>
      <c r="E18" s="91" t="s">
        <v>33</v>
      </c>
    </row>
    <row r="19" spans="1:22" ht="28.5">
      <c r="A19" s="322"/>
      <c r="B19" s="325"/>
      <c r="C19" s="89"/>
      <c r="D19" s="90" t="s">
        <v>34</v>
      </c>
      <c r="E19" s="91" t="s">
        <v>35</v>
      </c>
    </row>
    <row r="20" spans="1:22" ht="50.25" customHeight="1">
      <c r="A20" s="82">
        <v>12</v>
      </c>
      <c r="B20" s="83" t="s">
        <v>36</v>
      </c>
      <c r="C20" s="88"/>
      <c r="D20" s="301" t="s">
        <v>37</v>
      </c>
      <c r="E20" s="301"/>
    </row>
    <row r="21" spans="1:22" ht="47.25">
      <c r="A21" s="82">
        <v>13</v>
      </c>
      <c r="B21" s="83" t="s">
        <v>38</v>
      </c>
      <c r="C21" s="88"/>
      <c r="D21" s="301" t="s">
        <v>39</v>
      </c>
      <c r="E21" s="301"/>
    </row>
    <row r="22" spans="1:22" ht="75">
      <c r="A22" s="82">
        <v>14</v>
      </c>
      <c r="B22" s="92" t="s">
        <v>40</v>
      </c>
      <c r="C22" s="93"/>
      <c r="D22" s="301" t="s">
        <v>41</v>
      </c>
      <c r="E22" s="301"/>
    </row>
    <row r="23" spans="1:22" ht="30">
      <c r="A23" s="82">
        <v>15</v>
      </c>
      <c r="B23" s="92" t="s">
        <v>42</v>
      </c>
      <c r="C23" s="93"/>
      <c r="D23" s="301" t="s">
        <v>43</v>
      </c>
      <c r="E23" s="301"/>
    </row>
    <row r="26" spans="1:22">
      <c r="A26" s="302" t="s">
        <v>44</v>
      </c>
      <c r="B26" s="303"/>
      <c r="C26" s="303"/>
      <c r="D26" s="303"/>
      <c r="E26" s="303"/>
      <c r="F26" s="303"/>
      <c r="G26" s="303"/>
      <c r="H26" s="303"/>
      <c r="I26" s="303"/>
      <c r="J26" s="303"/>
      <c r="K26" s="303"/>
      <c r="L26" s="303"/>
      <c r="M26" s="303"/>
      <c r="N26" s="303"/>
      <c r="O26" s="303"/>
      <c r="P26" s="303"/>
      <c r="Q26" s="303"/>
      <c r="R26" s="303"/>
      <c r="S26" s="303"/>
      <c r="T26" s="303"/>
      <c r="U26" s="303"/>
      <c r="V26" s="304"/>
    </row>
    <row r="27" spans="1:22" ht="15.75" thickBot="1">
      <c r="A27" s="305" t="s">
        <v>45</v>
      </c>
      <c r="B27" s="306"/>
      <c r="C27" s="306"/>
      <c r="D27" s="306"/>
      <c r="E27" s="306"/>
      <c r="F27" s="306"/>
      <c r="G27" s="306"/>
      <c r="H27" s="306"/>
      <c r="I27" s="306"/>
      <c r="J27" s="306"/>
      <c r="K27" s="306"/>
      <c r="L27" s="307"/>
      <c r="M27" s="307"/>
      <c r="N27" s="307"/>
      <c r="O27" s="307"/>
      <c r="P27" s="307"/>
      <c r="Q27" s="307"/>
      <c r="R27" s="307"/>
      <c r="S27" s="307"/>
      <c r="T27" s="307"/>
      <c r="U27" s="307"/>
      <c r="V27" s="308"/>
    </row>
    <row r="28" spans="1:22" ht="14.45" customHeight="1" thickBot="1">
      <c r="A28" s="94" t="s">
        <v>4</v>
      </c>
      <c r="B28" s="95"/>
      <c r="C28" s="96"/>
      <c r="D28" s="265" t="s">
        <v>112</v>
      </c>
      <c r="E28" s="270" t="s">
        <v>47</v>
      </c>
      <c r="F28" s="309"/>
      <c r="G28" s="309"/>
      <c r="H28" s="309"/>
      <c r="I28" s="309"/>
      <c r="J28" s="309"/>
      <c r="K28" s="309"/>
      <c r="L28" s="310"/>
      <c r="M28" s="311"/>
      <c r="N28" s="311"/>
      <c r="O28" s="311"/>
      <c r="P28" s="179"/>
      <c r="Q28" s="312" t="s">
        <v>49</v>
      </c>
      <c r="R28" s="313"/>
      <c r="S28" s="313"/>
      <c r="T28" s="313"/>
      <c r="U28" s="314"/>
      <c r="V28" s="315" t="s">
        <v>50</v>
      </c>
    </row>
    <row r="29" spans="1:22" ht="51">
      <c r="A29" s="97"/>
      <c r="B29" s="98" t="s">
        <v>51</v>
      </c>
      <c r="C29" s="99" t="s">
        <v>52</v>
      </c>
      <c r="D29" s="266"/>
      <c r="E29" s="100" t="s">
        <v>53</v>
      </c>
      <c r="F29" s="22" t="s">
        <v>113</v>
      </c>
      <c r="G29" s="22" t="s">
        <v>56</v>
      </c>
      <c r="H29" s="22" t="s">
        <v>57</v>
      </c>
      <c r="I29" s="22" t="s">
        <v>58</v>
      </c>
      <c r="J29" s="22" t="s">
        <v>59</v>
      </c>
      <c r="K29" s="118" t="s">
        <v>114</v>
      </c>
      <c r="L29" s="177">
        <v>2025</v>
      </c>
      <c r="M29" s="174">
        <v>2026</v>
      </c>
      <c r="N29" s="174">
        <v>2027</v>
      </c>
      <c r="O29" s="174">
        <v>2028</v>
      </c>
      <c r="P29" s="181">
        <v>2029</v>
      </c>
      <c r="Q29" s="186">
        <v>2025</v>
      </c>
      <c r="R29" s="180">
        <v>2026</v>
      </c>
      <c r="S29" s="180">
        <v>2027</v>
      </c>
      <c r="T29" s="180">
        <v>2028</v>
      </c>
      <c r="U29" s="187">
        <v>2029</v>
      </c>
      <c r="V29" s="316"/>
    </row>
    <row r="30" spans="1:22">
      <c r="A30" s="103" t="s">
        <v>69</v>
      </c>
      <c r="B30" s="104"/>
      <c r="C30" s="73"/>
      <c r="D30" s="105">
        <v>0</v>
      </c>
      <c r="E30" s="24" t="s">
        <v>115</v>
      </c>
      <c r="F30" s="104"/>
      <c r="G30" s="104"/>
      <c r="H30" s="104"/>
      <c r="I30" s="104"/>
      <c r="J30" s="104"/>
      <c r="K30" s="172"/>
      <c r="L30" s="178">
        <v>90000</v>
      </c>
      <c r="M30" s="175"/>
      <c r="N30" s="176"/>
      <c r="O30" s="176"/>
      <c r="P30" s="182"/>
      <c r="Q30" s="178">
        <f>G30+L30</f>
        <v>90000</v>
      </c>
      <c r="R30" s="175">
        <f t="shared" ref="R30:U45" si="0">H30+M30</f>
        <v>0</v>
      </c>
      <c r="S30" s="175">
        <f t="shared" si="0"/>
        <v>0</v>
      </c>
      <c r="T30" s="175">
        <f t="shared" si="0"/>
        <v>0</v>
      </c>
      <c r="U30" s="188">
        <f t="shared" si="0"/>
        <v>0</v>
      </c>
      <c r="V30" s="185" t="s">
        <v>116</v>
      </c>
    </row>
    <row r="31" spans="1:22">
      <c r="A31" s="103" t="s">
        <v>70</v>
      </c>
      <c r="B31" s="104"/>
      <c r="C31" s="73"/>
      <c r="D31" s="105"/>
      <c r="E31" s="24" t="s">
        <v>117</v>
      </c>
      <c r="F31" s="104"/>
      <c r="G31" s="104"/>
      <c r="H31" s="104"/>
      <c r="I31" s="104"/>
      <c r="J31" s="104"/>
      <c r="K31" s="172"/>
      <c r="L31" s="178">
        <v>79360</v>
      </c>
      <c r="M31" s="175"/>
      <c r="N31" s="176"/>
      <c r="O31" s="176"/>
      <c r="P31" s="182"/>
      <c r="Q31" s="178">
        <f t="shared" ref="Q31:Q45" si="1">G31+L31</f>
        <v>79360</v>
      </c>
      <c r="R31" s="175">
        <f t="shared" si="0"/>
        <v>0</v>
      </c>
      <c r="S31" s="175">
        <f t="shared" si="0"/>
        <v>0</v>
      </c>
      <c r="T31" s="175">
        <f t="shared" si="0"/>
        <v>0</v>
      </c>
      <c r="U31" s="188">
        <f t="shared" si="0"/>
        <v>0</v>
      </c>
      <c r="V31" s="185" t="s">
        <v>116</v>
      </c>
    </row>
    <row r="32" spans="1:22">
      <c r="A32" s="145" t="s">
        <v>71</v>
      </c>
      <c r="B32" s="146"/>
      <c r="C32" s="147"/>
      <c r="D32" s="148"/>
      <c r="E32" s="24" t="s">
        <v>118</v>
      </c>
      <c r="F32" s="146"/>
      <c r="G32" s="146"/>
      <c r="H32" s="146"/>
      <c r="I32" s="146"/>
      <c r="J32" s="146"/>
      <c r="K32" s="173"/>
      <c r="L32" s="178">
        <v>131440</v>
      </c>
      <c r="M32" s="175">
        <v>7383</v>
      </c>
      <c r="N32" s="175">
        <v>7383</v>
      </c>
      <c r="O32" s="175">
        <v>7383</v>
      </c>
      <c r="P32" s="183">
        <v>7383</v>
      </c>
      <c r="Q32" s="178">
        <f t="shared" si="1"/>
        <v>131440</v>
      </c>
      <c r="R32" s="175">
        <f t="shared" si="0"/>
        <v>7383</v>
      </c>
      <c r="S32" s="175">
        <f t="shared" si="0"/>
        <v>7383</v>
      </c>
      <c r="T32" s="175">
        <f t="shared" si="0"/>
        <v>7383</v>
      </c>
      <c r="U32" s="188">
        <f t="shared" si="0"/>
        <v>7383</v>
      </c>
      <c r="V32" s="185" t="s">
        <v>116</v>
      </c>
    </row>
    <row r="33" spans="1:22">
      <c r="A33" s="142" t="s">
        <v>29</v>
      </c>
      <c r="B33" s="143"/>
      <c r="C33" s="144"/>
      <c r="D33" s="143"/>
      <c r="E33" s="24" t="s">
        <v>119</v>
      </c>
      <c r="F33" s="143"/>
      <c r="G33" s="143"/>
      <c r="H33" s="149"/>
      <c r="I33" s="143"/>
      <c r="J33" s="143"/>
      <c r="K33" s="149"/>
      <c r="L33" s="178">
        <v>124000</v>
      </c>
      <c r="M33" s="175"/>
      <c r="N33" s="175"/>
      <c r="O33" s="175"/>
      <c r="P33" s="183"/>
      <c r="Q33" s="178">
        <f t="shared" si="1"/>
        <v>124000</v>
      </c>
      <c r="R33" s="175">
        <f t="shared" si="0"/>
        <v>0</v>
      </c>
      <c r="S33" s="175">
        <f t="shared" si="0"/>
        <v>0</v>
      </c>
      <c r="T33" s="175">
        <f t="shared" si="0"/>
        <v>0</v>
      </c>
      <c r="U33" s="188">
        <f t="shared" si="0"/>
        <v>0</v>
      </c>
      <c r="V33" s="185" t="s">
        <v>116</v>
      </c>
    </row>
    <row r="34" spans="1:22">
      <c r="A34" s="142" t="s">
        <v>72</v>
      </c>
      <c r="B34" s="143"/>
      <c r="C34" s="144"/>
      <c r="D34" s="143"/>
      <c r="E34" s="24" t="s">
        <v>120</v>
      </c>
      <c r="F34" s="143"/>
      <c r="G34" s="143"/>
      <c r="H34" s="149"/>
      <c r="I34" s="143"/>
      <c r="J34" s="143"/>
      <c r="K34" s="149"/>
      <c r="L34" s="178">
        <v>18600</v>
      </c>
      <c r="M34" s="175"/>
      <c r="N34" s="175"/>
      <c r="O34" s="175"/>
      <c r="P34" s="183"/>
      <c r="Q34" s="178">
        <f t="shared" si="1"/>
        <v>18600</v>
      </c>
      <c r="R34" s="175">
        <f t="shared" si="0"/>
        <v>0</v>
      </c>
      <c r="S34" s="175">
        <f t="shared" si="0"/>
        <v>0</v>
      </c>
      <c r="T34" s="175">
        <f t="shared" si="0"/>
        <v>0</v>
      </c>
      <c r="U34" s="188">
        <f t="shared" si="0"/>
        <v>0</v>
      </c>
      <c r="V34" s="185" t="s">
        <v>116</v>
      </c>
    </row>
    <row r="35" spans="1:22">
      <c r="A35" s="142" t="s">
        <v>73</v>
      </c>
      <c r="B35" s="143"/>
      <c r="C35" s="144"/>
      <c r="D35" s="143"/>
      <c r="E35" s="24" t="s">
        <v>121</v>
      </c>
      <c r="F35" s="143"/>
      <c r="G35" s="143"/>
      <c r="H35" s="149"/>
      <c r="I35" s="143"/>
      <c r="J35" s="143"/>
      <c r="K35" s="149"/>
      <c r="L35" s="178">
        <v>8457</v>
      </c>
      <c r="M35" s="175">
        <v>8457</v>
      </c>
      <c r="N35" s="175">
        <v>8457</v>
      </c>
      <c r="O35" s="175">
        <v>8457</v>
      </c>
      <c r="P35" s="183">
        <v>8457</v>
      </c>
      <c r="Q35" s="178">
        <f t="shared" si="1"/>
        <v>8457</v>
      </c>
      <c r="R35" s="175">
        <f t="shared" si="0"/>
        <v>8457</v>
      </c>
      <c r="S35" s="175">
        <f t="shared" si="0"/>
        <v>8457</v>
      </c>
      <c r="T35" s="175">
        <f t="shared" si="0"/>
        <v>8457</v>
      </c>
      <c r="U35" s="188">
        <f t="shared" si="0"/>
        <v>8457</v>
      </c>
      <c r="V35" s="185" t="s">
        <v>116</v>
      </c>
    </row>
    <row r="36" spans="1:22">
      <c r="A36" s="142" t="s">
        <v>74</v>
      </c>
      <c r="B36" s="143"/>
      <c r="C36" s="144"/>
      <c r="D36" s="143"/>
      <c r="E36" s="24" t="s">
        <v>122</v>
      </c>
      <c r="F36" s="143"/>
      <c r="G36" s="143"/>
      <c r="H36" s="149"/>
      <c r="I36" s="143"/>
      <c r="J36" s="143"/>
      <c r="K36" s="149"/>
      <c r="L36" s="178"/>
      <c r="M36" s="175">
        <v>188525</v>
      </c>
      <c r="N36" s="175">
        <v>188525</v>
      </c>
      <c r="O36" s="175">
        <v>188525</v>
      </c>
      <c r="P36" s="183">
        <v>188525</v>
      </c>
      <c r="Q36" s="178">
        <f t="shared" si="1"/>
        <v>0</v>
      </c>
      <c r="R36" s="175">
        <f t="shared" si="0"/>
        <v>188525</v>
      </c>
      <c r="S36" s="175">
        <f t="shared" si="0"/>
        <v>188525</v>
      </c>
      <c r="T36" s="175">
        <f t="shared" si="0"/>
        <v>188525</v>
      </c>
      <c r="U36" s="188">
        <f t="shared" si="0"/>
        <v>188525</v>
      </c>
      <c r="V36" s="185" t="s">
        <v>116</v>
      </c>
    </row>
    <row r="37" spans="1:22">
      <c r="A37" s="150" t="s">
        <v>75</v>
      </c>
      <c r="B37" s="151"/>
      <c r="C37" s="152"/>
      <c r="D37" s="143"/>
      <c r="E37" s="24" t="s">
        <v>123</v>
      </c>
      <c r="F37" s="151"/>
      <c r="G37" s="151"/>
      <c r="H37" s="153"/>
      <c r="I37" s="143"/>
      <c r="J37" s="143"/>
      <c r="K37" s="149"/>
      <c r="L37" s="178"/>
      <c r="M37" s="175"/>
      <c r="N37" s="175">
        <v>285200</v>
      </c>
      <c r="O37" s="175"/>
      <c r="P37" s="183"/>
      <c r="Q37" s="178">
        <f t="shared" si="1"/>
        <v>0</v>
      </c>
      <c r="R37" s="175">
        <f t="shared" si="0"/>
        <v>0</v>
      </c>
      <c r="S37" s="175">
        <f t="shared" si="0"/>
        <v>285200</v>
      </c>
      <c r="T37" s="175">
        <f t="shared" si="0"/>
        <v>0</v>
      </c>
      <c r="U37" s="188">
        <f t="shared" si="0"/>
        <v>0</v>
      </c>
      <c r="V37" s="185" t="s">
        <v>116</v>
      </c>
    </row>
    <row r="38" spans="1:22">
      <c r="A38" s="150" t="s">
        <v>76</v>
      </c>
      <c r="B38" s="151"/>
      <c r="C38" s="152"/>
      <c r="D38" s="141"/>
      <c r="E38" s="26" t="s">
        <v>124</v>
      </c>
      <c r="F38" s="151"/>
      <c r="G38" s="151"/>
      <c r="H38" s="151">
        <v>0</v>
      </c>
      <c r="I38" s="155"/>
      <c r="J38" s="151"/>
      <c r="K38" s="153"/>
      <c r="L38" s="178"/>
      <c r="M38" s="175">
        <v>0</v>
      </c>
      <c r="N38" s="175">
        <v>347200</v>
      </c>
      <c r="O38" s="175"/>
      <c r="P38" s="183"/>
      <c r="Q38" s="178">
        <f t="shared" si="1"/>
        <v>0</v>
      </c>
      <c r="R38" s="175">
        <f t="shared" si="0"/>
        <v>0</v>
      </c>
      <c r="S38" s="175">
        <f t="shared" si="0"/>
        <v>347200</v>
      </c>
      <c r="T38" s="175">
        <f t="shared" si="0"/>
        <v>0</v>
      </c>
      <c r="U38" s="188">
        <f t="shared" si="0"/>
        <v>0</v>
      </c>
      <c r="V38" s="185" t="s">
        <v>116</v>
      </c>
    </row>
    <row r="39" spans="1:22">
      <c r="A39" s="142" t="s">
        <v>77</v>
      </c>
      <c r="B39" s="143"/>
      <c r="C39" s="144"/>
      <c r="D39" s="143"/>
      <c r="E39" s="162" t="s">
        <v>125</v>
      </c>
      <c r="F39" s="143"/>
      <c r="G39" s="143"/>
      <c r="H39" s="143"/>
      <c r="I39" s="143"/>
      <c r="J39" s="143"/>
      <c r="K39" s="149"/>
      <c r="L39" s="178">
        <v>140000</v>
      </c>
      <c r="M39" s="175"/>
      <c r="N39" s="175"/>
      <c r="O39" s="175"/>
      <c r="P39" s="183"/>
      <c r="Q39" s="178">
        <f t="shared" si="1"/>
        <v>140000</v>
      </c>
      <c r="R39" s="175">
        <f t="shared" si="0"/>
        <v>0</v>
      </c>
      <c r="S39" s="175">
        <f t="shared" si="0"/>
        <v>0</v>
      </c>
      <c r="T39" s="175">
        <f t="shared" si="0"/>
        <v>0</v>
      </c>
      <c r="U39" s="188">
        <f t="shared" si="0"/>
        <v>0</v>
      </c>
      <c r="V39" s="185" t="s">
        <v>116</v>
      </c>
    </row>
    <row r="40" spans="1:22">
      <c r="A40" s="142" t="s">
        <v>78</v>
      </c>
      <c r="B40" s="143"/>
      <c r="C40" s="144"/>
      <c r="D40" s="143"/>
      <c r="E40" s="162" t="s">
        <v>126</v>
      </c>
      <c r="F40" s="143"/>
      <c r="G40" s="143"/>
      <c r="H40" s="143"/>
      <c r="I40" s="143"/>
      <c r="J40" s="143"/>
      <c r="K40" s="149"/>
      <c r="L40" s="178">
        <v>72000</v>
      </c>
      <c r="M40" s="175">
        <v>72000</v>
      </c>
      <c r="N40" s="175">
        <v>72000</v>
      </c>
      <c r="O40" s="175">
        <v>72000</v>
      </c>
      <c r="P40" s="183">
        <v>72000</v>
      </c>
      <c r="Q40" s="178">
        <f t="shared" si="1"/>
        <v>72000</v>
      </c>
      <c r="R40" s="175">
        <f t="shared" si="0"/>
        <v>72000</v>
      </c>
      <c r="S40" s="175">
        <f t="shared" si="0"/>
        <v>72000</v>
      </c>
      <c r="T40" s="175">
        <f t="shared" si="0"/>
        <v>72000</v>
      </c>
      <c r="U40" s="188">
        <f t="shared" si="0"/>
        <v>72000</v>
      </c>
      <c r="V40" s="185" t="s">
        <v>116</v>
      </c>
    </row>
    <row r="41" spans="1:22" ht="45">
      <c r="A41" s="150" t="s">
        <v>79</v>
      </c>
      <c r="B41" s="151"/>
      <c r="C41" s="152"/>
      <c r="D41" s="151"/>
      <c r="E41" s="169" t="s">
        <v>127</v>
      </c>
      <c r="F41" s="151"/>
      <c r="G41" s="151"/>
      <c r="H41" s="151"/>
      <c r="I41" s="151"/>
      <c r="J41" s="151"/>
      <c r="K41" s="153"/>
      <c r="L41" s="178">
        <v>130000</v>
      </c>
      <c r="M41" s="175">
        <v>80000</v>
      </c>
      <c r="N41" s="175">
        <v>80000</v>
      </c>
      <c r="O41" s="175">
        <v>80000</v>
      </c>
      <c r="P41" s="183">
        <v>80000</v>
      </c>
      <c r="Q41" s="178">
        <f t="shared" si="1"/>
        <v>130000</v>
      </c>
      <c r="R41" s="175">
        <f t="shared" si="0"/>
        <v>80000</v>
      </c>
      <c r="S41" s="175">
        <f t="shared" si="0"/>
        <v>80000</v>
      </c>
      <c r="T41" s="175">
        <f t="shared" si="0"/>
        <v>80000</v>
      </c>
      <c r="U41" s="188">
        <f t="shared" si="0"/>
        <v>80000</v>
      </c>
      <c r="V41" s="185" t="s">
        <v>116</v>
      </c>
    </row>
    <row r="42" spans="1:22" ht="29.25">
      <c r="A42" s="142" t="s">
        <v>80</v>
      </c>
      <c r="B42" s="143"/>
      <c r="C42" s="144"/>
      <c r="D42" s="143"/>
      <c r="E42" s="170" t="s">
        <v>128</v>
      </c>
      <c r="F42" s="143"/>
      <c r="G42" s="143"/>
      <c r="H42" s="143"/>
      <c r="I42" s="143"/>
      <c r="J42" s="143"/>
      <c r="K42" s="149"/>
      <c r="L42" s="178">
        <v>30000</v>
      </c>
      <c r="M42" s="175">
        <v>30000</v>
      </c>
      <c r="N42" s="175">
        <v>30000</v>
      </c>
      <c r="O42" s="175">
        <v>30000</v>
      </c>
      <c r="P42" s="183">
        <v>30000</v>
      </c>
      <c r="Q42" s="178">
        <f t="shared" si="1"/>
        <v>30000</v>
      </c>
      <c r="R42" s="175">
        <f t="shared" si="0"/>
        <v>30000</v>
      </c>
      <c r="S42" s="175">
        <f t="shared" si="0"/>
        <v>30000</v>
      </c>
      <c r="T42" s="175">
        <f t="shared" si="0"/>
        <v>30000</v>
      </c>
      <c r="U42" s="188">
        <f t="shared" si="0"/>
        <v>30000</v>
      </c>
      <c r="V42" s="185" t="s">
        <v>116</v>
      </c>
    </row>
    <row r="43" spans="1:22">
      <c r="A43" s="142" t="s">
        <v>81</v>
      </c>
      <c r="B43" s="143"/>
      <c r="C43" s="144"/>
      <c r="D43" s="143"/>
      <c r="E43" s="171" t="s">
        <v>129</v>
      </c>
      <c r="F43" s="143">
        <v>300000</v>
      </c>
      <c r="G43" s="143">
        <v>300000</v>
      </c>
      <c r="H43" s="143">
        <v>300000</v>
      </c>
      <c r="I43" s="143"/>
      <c r="J43" s="143"/>
      <c r="K43" s="149"/>
      <c r="L43" s="178"/>
      <c r="M43" s="175">
        <v>60000</v>
      </c>
      <c r="N43" s="175">
        <v>481600</v>
      </c>
      <c r="O43" s="175">
        <v>493040</v>
      </c>
      <c r="P43" s="183">
        <v>504830</v>
      </c>
      <c r="Q43" s="178">
        <f>G43+L43</f>
        <v>300000</v>
      </c>
      <c r="R43" s="175">
        <f t="shared" si="0"/>
        <v>360000</v>
      </c>
      <c r="S43" s="175">
        <f t="shared" si="0"/>
        <v>481600</v>
      </c>
      <c r="T43" s="175">
        <f t="shared" si="0"/>
        <v>493040</v>
      </c>
      <c r="U43" s="188">
        <f t="shared" si="0"/>
        <v>504830</v>
      </c>
      <c r="V43" s="185" t="s">
        <v>116</v>
      </c>
    </row>
    <row r="44" spans="1:22">
      <c r="A44" s="142"/>
      <c r="B44" s="143"/>
      <c r="C44" s="144"/>
      <c r="D44" s="143"/>
      <c r="E44" s="171" t="s">
        <v>130</v>
      </c>
      <c r="F44" s="143"/>
      <c r="G44" s="143"/>
      <c r="H44" s="143"/>
      <c r="I44" s="143"/>
      <c r="J44" s="143"/>
      <c r="K44" s="149"/>
      <c r="L44" s="178">
        <v>31500</v>
      </c>
      <c r="M44" s="190">
        <v>31500</v>
      </c>
      <c r="N44" s="190">
        <v>31500</v>
      </c>
      <c r="O44" s="190">
        <v>31500</v>
      </c>
      <c r="P44" s="190">
        <v>31500</v>
      </c>
      <c r="Q44" s="178"/>
      <c r="R44" s="175">
        <f t="shared" si="0"/>
        <v>31500</v>
      </c>
      <c r="S44" s="175"/>
      <c r="T44" s="175"/>
      <c r="U44" s="188"/>
      <c r="V44" s="185"/>
    </row>
    <row r="45" spans="1:22">
      <c r="A45" s="142" t="s">
        <v>82</v>
      </c>
      <c r="B45" s="143"/>
      <c r="C45" s="144"/>
      <c r="D45" s="143"/>
      <c r="E45" s="171" t="s">
        <v>131</v>
      </c>
      <c r="F45" s="143">
        <v>30000</v>
      </c>
      <c r="G45" s="143">
        <v>30000</v>
      </c>
      <c r="H45" s="143">
        <v>30000</v>
      </c>
      <c r="I45" s="143"/>
      <c r="J45" s="143"/>
      <c r="K45" s="149"/>
      <c r="L45" s="178"/>
      <c r="M45" s="175"/>
      <c r="N45" s="175">
        <v>30000</v>
      </c>
      <c r="O45" s="175">
        <v>30000</v>
      </c>
      <c r="P45" s="183">
        <v>30000</v>
      </c>
      <c r="Q45" s="178">
        <f t="shared" si="1"/>
        <v>30000</v>
      </c>
      <c r="R45" s="175">
        <f t="shared" si="0"/>
        <v>30000</v>
      </c>
      <c r="S45" s="175">
        <f t="shared" si="0"/>
        <v>30000</v>
      </c>
      <c r="T45" s="175">
        <f t="shared" si="0"/>
        <v>30000</v>
      </c>
      <c r="U45" s="188">
        <f t="shared" si="0"/>
        <v>30000</v>
      </c>
      <c r="V45" s="185" t="s">
        <v>116</v>
      </c>
    </row>
    <row r="46" spans="1:22" ht="15.75" thickBot="1">
      <c r="A46" s="298" t="s">
        <v>89</v>
      </c>
      <c r="B46" s="299"/>
      <c r="C46" s="300"/>
      <c r="D46" s="156">
        <f>SUM(D30:D41)</f>
        <v>0</v>
      </c>
      <c r="E46" s="154">
        <f>SUM(E30:E41)</f>
        <v>0</v>
      </c>
      <c r="F46" s="108">
        <f t="shared" ref="F46:K46" si="2">SUM(F30:F45)</f>
        <v>330000</v>
      </c>
      <c r="G46" s="108">
        <f t="shared" si="2"/>
        <v>330000</v>
      </c>
      <c r="H46" s="108">
        <f t="shared" si="2"/>
        <v>330000</v>
      </c>
      <c r="I46" s="108">
        <f t="shared" si="2"/>
        <v>0</v>
      </c>
      <c r="J46" s="108">
        <f t="shared" si="2"/>
        <v>0</v>
      </c>
      <c r="K46" s="108">
        <f t="shared" si="2"/>
        <v>0</v>
      </c>
      <c r="L46" s="108">
        <f>SUM(L30:L45)</f>
        <v>855357</v>
      </c>
      <c r="M46" s="109">
        <f t="shared" ref="L46:P46" si="3">SUM(M30:M45)</f>
        <v>477865</v>
      </c>
      <c r="N46" s="109">
        <f t="shared" si="3"/>
        <v>1561865</v>
      </c>
      <c r="O46" s="109">
        <f t="shared" si="3"/>
        <v>940905</v>
      </c>
      <c r="P46" s="184">
        <f t="shared" si="3"/>
        <v>952695</v>
      </c>
      <c r="Q46" s="108">
        <f>SUM(Q30:Q45)</f>
        <v>1153857</v>
      </c>
      <c r="R46" s="108">
        <f t="shared" ref="R46:U46" si="4">SUM(R30:R45)</f>
        <v>807865</v>
      </c>
      <c r="S46" s="108">
        <f t="shared" si="4"/>
        <v>1530365</v>
      </c>
      <c r="T46" s="108">
        <f t="shared" si="4"/>
        <v>909405</v>
      </c>
      <c r="U46" s="108">
        <f t="shared" si="4"/>
        <v>921195</v>
      </c>
      <c r="V46" s="111"/>
    </row>
    <row r="49" spans="5:5" ht="60">
      <c r="E49" s="255" t="s">
        <v>132</v>
      </c>
    </row>
  </sheetData>
  <mergeCells count="27">
    <mergeCell ref="D5:E5"/>
    <mergeCell ref="A1:E1"/>
    <mergeCell ref="D2:E2"/>
    <mergeCell ref="D3:E3"/>
    <mergeCell ref="D4:E4"/>
    <mergeCell ref="D21:E21"/>
    <mergeCell ref="D6:E6"/>
    <mergeCell ref="D7:E7"/>
    <mergeCell ref="D8:E8"/>
    <mergeCell ref="D9:E9"/>
    <mergeCell ref="D10:E10"/>
    <mergeCell ref="A11:E11"/>
    <mergeCell ref="D12:E12"/>
    <mergeCell ref="A17:A19"/>
    <mergeCell ref="B17:B19"/>
    <mergeCell ref="D17:E17"/>
    <mergeCell ref="D20:E20"/>
    <mergeCell ref="A46:C46"/>
    <mergeCell ref="D22:E22"/>
    <mergeCell ref="D23:E23"/>
    <mergeCell ref="A26:V26"/>
    <mergeCell ref="A27:V27"/>
    <mergeCell ref="D28:D29"/>
    <mergeCell ref="E28:K28"/>
    <mergeCell ref="L28:O28"/>
    <mergeCell ref="Q28:U28"/>
    <mergeCell ref="V28:V29"/>
  </mergeCells>
  <dataValidations count="5">
    <dataValidation type="list" allowBlank="1" showInputMessage="1" showErrorMessage="1" sqref="C16">
      <formula1>INDIRECT(SUBSTITUTE(C4," ","_"))</formula1>
    </dataValidation>
    <dataValidation type="list" allowBlank="1" showInputMessage="1" showErrorMessage="1" sqref="C15">
      <formula1>INDIRECT(SUBSTITUTE(C4," ","_"))</formula1>
    </dataValidation>
    <dataValidation type="list" allowBlank="1" showInputMessage="1" showErrorMessage="1" sqref="C14">
      <formula1>INDIRECT(SUBSTITUTE(C4," ","_"))</formula1>
    </dataValidation>
    <dataValidation type="list" allowBlank="1" showInputMessage="1" showErrorMessage="1" sqref="C13">
      <formula1>INDIRECT(SUBSTITUTE(C4," ","_"))</formula1>
    </dataValidation>
    <dataValidation type="list" allowBlank="1" showInputMessage="1" showErrorMessage="1" sqref="C12">
      <formula1>INDIRECT(SUBSTITUTE(C4," ","_"))</formula1>
    </dataValidation>
  </dataValidations>
  <hyperlinks>
    <hyperlink ref="E19" r:id="rId1" display="https://kv.mil.intra/collaboration/Teenused/Lists/Teenused/AllItems.aspx"/>
    <hyperlink ref="E18" r:id="rId2" display="https://kam.mil.intra/KMAK/Koostamine/KMAK_jagatud/Forms/AllItems.aspx?id=%2FKMAK%2FKoostamine%2FKMAK%5Fjagatud%2FTeenuse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Sheet3!$B$3:$B$5</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38"/>
  <sheetViews>
    <sheetView topLeftCell="D19" workbookViewId="0">
      <selection activeCell="Q38" sqref="Q38:U38"/>
    </sheetView>
  </sheetViews>
  <sheetFormatPr defaultRowHeight="15"/>
  <cols>
    <col min="1" max="1" width="6.28515625" customWidth="1"/>
    <col min="2" max="2" width="23" customWidth="1"/>
    <col min="3" max="3" width="78" customWidth="1"/>
    <col min="5" max="5" width="64" customWidth="1"/>
    <col min="8" max="8" width="17.5703125" customWidth="1"/>
    <col min="21" max="21" width="14.42578125" customWidth="1"/>
    <col min="22" max="22" width="17.42578125" customWidth="1"/>
  </cols>
  <sheetData>
    <row r="1" spans="1:5">
      <c r="A1" s="278" t="s">
        <v>3</v>
      </c>
      <c r="B1" s="278"/>
      <c r="C1" s="278"/>
      <c r="D1" s="278"/>
      <c r="E1" s="278"/>
    </row>
    <row r="2" spans="1:5">
      <c r="A2" s="14" t="s">
        <v>4</v>
      </c>
      <c r="B2" s="15" t="s">
        <v>5</v>
      </c>
      <c r="C2" s="16" t="s">
        <v>6</v>
      </c>
      <c r="D2" s="279" t="s">
        <v>7</v>
      </c>
      <c r="E2" s="279"/>
    </row>
    <row r="3" spans="1:5">
      <c r="A3" s="3">
        <v>1</v>
      </c>
      <c r="B3" s="4" t="s">
        <v>8</v>
      </c>
      <c r="C3" s="65" t="s">
        <v>133</v>
      </c>
      <c r="D3" s="280" t="s">
        <v>9</v>
      </c>
      <c r="E3" s="280"/>
    </row>
    <row r="4" spans="1:5">
      <c r="A4" s="3">
        <v>2</v>
      </c>
      <c r="B4" s="4" t="s">
        <v>10</v>
      </c>
      <c r="C4" s="5" t="s">
        <v>11</v>
      </c>
      <c r="D4" s="280" t="s">
        <v>12</v>
      </c>
      <c r="E4" s="280"/>
    </row>
    <row r="5" spans="1:5">
      <c r="A5" s="3">
        <v>3</v>
      </c>
      <c r="B5" s="6" t="s">
        <v>13</v>
      </c>
      <c r="C5" s="5" t="s">
        <v>14</v>
      </c>
      <c r="D5" s="280" t="s">
        <v>15</v>
      </c>
      <c r="E5" s="280"/>
    </row>
    <row r="6" spans="1:5">
      <c r="A6" s="3">
        <v>4</v>
      </c>
      <c r="B6" s="4" t="s">
        <v>16</v>
      </c>
      <c r="C6" s="5"/>
      <c r="D6" s="280" t="s">
        <v>17</v>
      </c>
      <c r="E6" s="280"/>
    </row>
    <row r="7" spans="1:5" ht="30">
      <c r="A7" s="3">
        <v>5</v>
      </c>
      <c r="B7" s="4" t="s">
        <v>18</v>
      </c>
      <c r="C7" s="5"/>
      <c r="D7" s="280" t="s">
        <v>19</v>
      </c>
      <c r="E7" s="280"/>
    </row>
    <row r="8" spans="1:5" ht="409.5" customHeight="1">
      <c r="A8" s="334">
        <v>6</v>
      </c>
      <c r="B8" s="336" t="s">
        <v>20</v>
      </c>
      <c r="C8" s="328" t="s">
        <v>134</v>
      </c>
      <c r="D8" s="330" t="s">
        <v>21</v>
      </c>
      <c r="E8" s="331"/>
    </row>
    <row r="9" spans="1:5" ht="83.25" hidden="1" customHeight="1">
      <c r="A9" s="335"/>
      <c r="B9" s="337"/>
      <c r="C9" s="329"/>
      <c r="D9" s="332"/>
      <c r="E9" s="333"/>
    </row>
    <row r="10" spans="1:5" ht="208.5" customHeight="1">
      <c r="A10" s="3">
        <v>7</v>
      </c>
      <c r="B10" s="6" t="s">
        <v>22</v>
      </c>
      <c r="C10" s="113" t="s">
        <v>135</v>
      </c>
      <c r="D10" s="280" t="s">
        <v>23</v>
      </c>
      <c r="E10" s="280"/>
    </row>
    <row r="11" spans="1:5" ht="234.75">
      <c r="A11" s="3">
        <v>8</v>
      </c>
      <c r="B11" s="4" t="s">
        <v>24</v>
      </c>
      <c r="C11" s="113" t="s">
        <v>136</v>
      </c>
      <c r="D11" s="281" t="s">
        <v>137</v>
      </c>
      <c r="E11" s="281"/>
    </row>
    <row r="12" spans="1:5">
      <c r="A12" s="276" t="s">
        <v>26</v>
      </c>
      <c r="B12" s="276"/>
      <c r="C12" s="276"/>
      <c r="D12" s="276"/>
      <c r="E12" s="276"/>
    </row>
    <row r="13" spans="1:5" ht="31.5">
      <c r="A13" s="8">
        <v>10</v>
      </c>
      <c r="B13" s="9" t="s">
        <v>27</v>
      </c>
      <c r="C13" s="10"/>
      <c r="D13" s="282" t="s">
        <v>28</v>
      </c>
      <c r="E13" s="282"/>
    </row>
    <row r="14" spans="1:5" ht="15.75">
      <c r="A14" s="52"/>
      <c r="B14" s="53"/>
      <c r="C14" s="10"/>
      <c r="D14" s="51"/>
      <c r="E14" s="51"/>
    </row>
    <row r="15" spans="1:5" ht="15.75">
      <c r="A15" s="52"/>
      <c r="B15" s="53"/>
      <c r="C15" s="10"/>
      <c r="D15" s="51"/>
      <c r="E15" s="51"/>
    </row>
    <row r="16" spans="1:5" ht="15.75">
      <c r="A16" s="52"/>
      <c r="B16" s="53"/>
      <c r="C16" s="10"/>
      <c r="D16" s="51"/>
      <c r="E16" s="51"/>
    </row>
    <row r="17" spans="1:22" ht="15.75">
      <c r="A17" s="52"/>
      <c r="B17" s="53"/>
      <c r="C17" s="10"/>
      <c r="D17" s="51"/>
      <c r="E17" s="51"/>
    </row>
    <row r="18" spans="1:22" ht="15" customHeight="1">
      <c r="A18" s="283" t="s">
        <v>29</v>
      </c>
      <c r="B18" s="286" t="s">
        <v>30</v>
      </c>
      <c r="C18" s="11"/>
      <c r="D18" s="282" t="s">
        <v>31</v>
      </c>
      <c r="E18" s="282"/>
    </row>
    <row r="19" spans="1:22" ht="57">
      <c r="A19" s="284"/>
      <c r="B19" s="287"/>
      <c r="C19" s="7"/>
      <c r="D19" s="12" t="s">
        <v>32</v>
      </c>
      <c r="E19" s="13" t="s">
        <v>33</v>
      </c>
    </row>
    <row r="20" spans="1:22" ht="28.5">
      <c r="A20" s="285"/>
      <c r="B20" s="288"/>
      <c r="C20" s="7"/>
      <c r="D20" s="12" t="s">
        <v>34</v>
      </c>
      <c r="E20" s="13" t="s">
        <v>35</v>
      </c>
    </row>
    <row r="21" spans="1:22" ht="31.5">
      <c r="A21" s="8">
        <v>12</v>
      </c>
      <c r="B21" s="9" t="s">
        <v>36</v>
      </c>
      <c r="C21" s="11"/>
      <c r="D21" s="282" t="s">
        <v>37</v>
      </c>
      <c r="E21" s="282"/>
    </row>
    <row r="22" spans="1:22" ht="47.25">
      <c r="A22" s="8">
        <v>13</v>
      </c>
      <c r="B22" s="9" t="s">
        <v>38</v>
      </c>
      <c r="C22" s="11"/>
      <c r="D22" s="282" t="s">
        <v>39</v>
      </c>
      <c r="E22" s="282"/>
    </row>
    <row r="23" spans="1:22" ht="75">
      <c r="A23" s="8">
        <v>14</v>
      </c>
      <c r="B23" s="1" t="s">
        <v>40</v>
      </c>
      <c r="C23" s="2"/>
      <c r="D23" s="282" t="s">
        <v>41</v>
      </c>
      <c r="E23" s="282"/>
    </row>
    <row r="24" spans="1:22" ht="30">
      <c r="A24" s="8">
        <v>15</v>
      </c>
      <c r="B24" s="1" t="s">
        <v>42</v>
      </c>
      <c r="C24" s="2"/>
      <c r="D24" s="282" t="s">
        <v>43</v>
      </c>
      <c r="E24" s="282"/>
    </row>
    <row r="27" spans="1:22">
      <c r="A27" s="259" t="s">
        <v>44</v>
      </c>
      <c r="B27" s="260"/>
      <c r="C27" s="260"/>
      <c r="D27" s="260"/>
      <c r="E27" s="260"/>
      <c r="F27" s="260"/>
      <c r="G27" s="260"/>
      <c r="H27" s="260"/>
      <c r="I27" s="260"/>
      <c r="J27" s="260"/>
      <c r="K27" s="260"/>
      <c r="L27" s="260"/>
      <c r="M27" s="260"/>
      <c r="N27" s="260"/>
      <c r="O27" s="260"/>
      <c r="P27" s="260"/>
      <c r="Q27" s="260"/>
      <c r="R27" s="260"/>
      <c r="S27" s="260"/>
      <c r="T27" s="260"/>
      <c r="U27" s="260"/>
      <c r="V27" s="261"/>
    </row>
    <row r="28" spans="1:22">
      <c r="A28" s="262" t="s">
        <v>45</v>
      </c>
      <c r="B28" s="263"/>
      <c r="C28" s="263"/>
      <c r="D28" s="263"/>
      <c r="E28" s="263"/>
      <c r="F28" s="263"/>
      <c r="G28" s="263"/>
      <c r="H28" s="263"/>
      <c r="I28" s="263"/>
      <c r="J28" s="263"/>
      <c r="K28" s="263"/>
      <c r="L28" s="263"/>
      <c r="M28" s="263"/>
      <c r="N28" s="263"/>
      <c r="O28" s="263"/>
      <c r="P28" s="263"/>
      <c r="Q28" s="263"/>
      <c r="R28" s="263"/>
      <c r="S28" s="263"/>
      <c r="T28" s="263"/>
      <c r="U28" s="263"/>
      <c r="V28" s="264"/>
    </row>
    <row r="29" spans="1:22">
      <c r="A29" s="66" t="s">
        <v>4</v>
      </c>
      <c r="B29" s="67"/>
      <c r="C29" s="68"/>
      <c r="D29" s="265" t="s">
        <v>112</v>
      </c>
      <c r="E29" s="267" t="s">
        <v>47</v>
      </c>
      <c r="F29" s="268"/>
      <c r="G29" s="268"/>
      <c r="H29" s="268"/>
      <c r="I29" s="268"/>
      <c r="J29" s="268"/>
      <c r="K29" s="269"/>
      <c r="L29" s="270" t="s">
        <v>138</v>
      </c>
      <c r="M29" s="338"/>
      <c r="N29" s="338"/>
      <c r="O29" s="338"/>
      <c r="P29" s="269"/>
      <c r="Q29" s="271" t="s">
        <v>139</v>
      </c>
      <c r="R29" s="272"/>
      <c r="S29" s="272"/>
      <c r="T29" s="272"/>
      <c r="U29" s="273"/>
      <c r="V29" s="274" t="s">
        <v>50</v>
      </c>
    </row>
    <row r="30" spans="1:22" ht="12.95" customHeight="1">
      <c r="A30" s="69"/>
      <c r="B30" s="70" t="s">
        <v>51</v>
      </c>
      <c r="C30" s="71" t="s">
        <v>52</v>
      </c>
      <c r="D30" s="266"/>
      <c r="E30" s="21" t="s">
        <v>53</v>
      </c>
      <c r="F30" s="22" t="s">
        <v>113</v>
      </c>
      <c r="G30" s="22" t="s">
        <v>56</v>
      </c>
      <c r="H30" s="22" t="s">
        <v>57</v>
      </c>
      <c r="I30" s="22" t="s">
        <v>58</v>
      </c>
      <c r="J30" s="22" t="s">
        <v>59</v>
      </c>
      <c r="K30" s="22" t="s">
        <v>114</v>
      </c>
      <c r="L30" s="138">
        <v>2025</v>
      </c>
      <c r="M30" s="137">
        <v>2026</v>
      </c>
      <c r="N30" s="137">
        <v>2027</v>
      </c>
      <c r="O30" s="137">
        <v>2028</v>
      </c>
      <c r="P30" s="119">
        <v>2029</v>
      </c>
      <c r="Q30" s="138">
        <v>2025</v>
      </c>
      <c r="R30" s="137">
        <v>2026</v>
      </c>
      <c r="S30" s="137">
        <v>2027</v>
      </c>
      <c r="T30" s="137">
        <v>2028</v>
      </c>
      <c r="U30" s="119">
        <v>2029</v>
      </c>
      <c r="V30" s="275"/>
    </row>
    <row r="31" spans="1:22" ht="12.95" customHeight="1">
      <c r="A31" s="37" t="s">
        <v>60</v>
      </c>
      <c r="B31" s="17"/>
      <c r="C31" s="72">
        <v>0.22</v>
      </c>
      <c r="D31" s="31">
        <v>0</v>
      </c>
      <c r="E31" s="24" t="s">
        <v>140</v>
      </c>
      <c r="F31" s="17">
        <v>0</v>
      </c>
      <c r="G31" s="17">
        <v>0</v>
      </c>
      <c r="H31" s="17">
        <v>0</v>
      </c>
      <c r="I31" s="17">
        <v>0</v>
      </c>
      <c r="J31" s="17">
        <v>0</v>
      </c>
      <c r="K31" s="17">
        <v>0</v>
      </c>
      <c r="L31" s="161">
        <v>380000</v>
      </c>
      <c r="M31" s="162"/>
      <c r="N31" s="162"/>
      <c r="O31" s="162"/>
      <c r="P31" s="34"/>
      <c r="Q31" s="24">
        <f>G31+L31</f>
        <v>380000</v>
      </c>
      <c r="R31" s="17">
        <f>H31+M31</f>
        <v>0</v>
      </c>
      <c r="S31" s="17">
        <f>I31+N31</f>
        <v>0</v>
      </c>
      <c r="T31" s="17">
        <f>J31+O31</f>
        <v>0</v>
      </c>
      <c r="U31" s="25">
        <f>K31+P31</f>
        <v>0</v>
      </c>
      <c r="V31" s="34" t="s">
        <v>116</v>
      </c>
    </row>
    <row r="32" spans="1:22" ht="12.95" customHeight="1">
      <c r="A32" s="37" t="s">
        <v>62</v>
      </c>
      <c r="B32" s="17"/>
      <c r="C32" s="72">
        <v>0.22</v>
      </c>
      <c r="D32" s="31">
        <v>0</v>
      </c>
      <c r="E32" s="24" t="s">
        <v>141</v>
      </c>
      <c r="F32" s="17">
        <v>0</v>
      </c>
      <c r="G32" s="17">
        <v>0</v>
      </c>
      <c r="H32" s="17">
        <v>0</v>
      </c>
      <c r="I32" s="17">
        <v>0</v>
      </c>
      <c r="J32" s="17">
        <v>0</v>
      </c>
      <c r="K32" s="17">
        <v>0</v>
      </c>
      <c r="L32" s="161">
        <v>300000</v>
      </c>
      <c r="M32" s="162"/>
      <c r="N32" s="162"/>
      <c r="O32" s="162"/>
      <c r="P32" s="34"/>
      <c r="Q32" s="24">
        <f t="shared" ref="Q32:Q37" si="0">G32+L32</f>
        <v>300000</v>
      </c>
      <c r="R32" s="17">
        <f t="shared" ref="R32:R37" si="1">H32+M32</f>
        <v>0</v>
      </c>
      <c r="S32" s="17">
        <f t="shared" ref="S32:S37" si="2">I32+N32</f>
        <v>0</v>
      </c>
      <c r="T32" s="17">
        <f t="shared" ref="T32:T37" si="3">J32+O32</f>
        <v>0</v>
      </c>
      <c r="U32" s="25">
        <f t="shared" ref="U32:U37" si="4">K32+P32</f>
        <v>0</v>
      </c>
      <c r="V32" s="34" t="s">
        <v>116</v>
      </c>
    </row>
    <row r="33" spans="1:22" ht="12.95" customHeight="1">
      <c r="A33" s="37" t="s">
        <v>64</v>
      </c>
      <c r="B33" s="17"/>
      <c r="C33" s="72">
        <v>0.22</v>
      </c>
      <c r="D33" s="31">
        <v>0</v>
      </c>
      <c r="E33" s="24" t="s">
        <v>142</v>
      </c>
      <c r="F33" s="17">
        <v>0</v>
      </c>
      <c r="G33" s="17">
        <v>0</v>
      </c>
      <c r="H33" s="17">
        <v>0</v>
      </c>
      <c r="I33" s="17">
        <v>0</v>
      </c>
      <c r="J33" s="17">
        <v>0</v>
      </c>
      <c r="K33" s="17">
        <v>0</v>
      </c>
      <c r="L33" s="161">
        <v>0</v>
      </c>
      <c r="M33" s="162"/>
      <c r="N33" s="162"/>
      <c r="O33" s="162"/>
      <c r="P33" s="34"/>
      <c r="Q33" s="24">
        <f t="shared" si="0"/>
        <v>0</v>
      </c>
      <c r="R33" s="17">
        <f t="shared" si="1"/>
        <v>0</v>
      </c>
      <c r="S33" s="17">
        <f t="shared" si="2"/>
        <v>0</v>
      </c>
      <c r="T33" s="17">
        <f t="shared" si="3"/>
        <v>0</v>
      </c>
      <c r="U33" s="25">
        <f t="shared" si="4"/>
        <v>0</v>
      </c>
      <c r="V33" s="34" t="s">
        <v>116</v>
      </c>
    </row>
    <row r="34" spans="1:22" ht="12.95" customHeight="1">
      <c r="A34" s="37" t="s">
        <v>65</v>
      </c>
      <c r="B34" s="17"/>
      <c r="C34" s="72">
        <v>0.22</v>
      </c>
      <c r="D34" s="31">
        <v>0</v>
      </c>
      <c r="E34" s="24" t="s">
        <v>143</v>
      </c>
      <c r="F34" s="17">
        <v>0</v>
      </c>
      <c r="G34" s="17">
        <v>0</v>
      </c>
      <c r="H34" s="17">
        <v>0</v>
      </c>
      <c r="I34" s="17">
        <v>0</v>
      </c>
      <c r="J34" s="17">
        <v>0</v>
      </c>
      <c r="K34" s="17">
        <v>0</v>
      </c>
      <c r="L34" s="161">
        <v>0</v>
      </c>
      <c r="M34" s="163"/>
      <c r="N34" s="163"/>
      <c r="O34" s="163"/>
      <c r="P34" s="34"/>
      <c r="Q34" s="24">
        <f t="shared" si="0"/>
        <v>0</v>
      </c>
      <c r="R34" s="17">
        <f t="shared" si="1"/>
        <v>0</v>
      </c>
      <c r="S34" s="17">
        <f t="shared" si="2"/>
        <v>0</v>
      </c>
      <c r="T34" s="17">
        <f t="shared" si="3"/>
        <v>0</v>
      </c>
      <c r="U34" s="25">
        <f t="shared" si="4"/>
        <v>0</v>
      </c>
      <c r="V34" s="34" t="s">
        <v>116</v>
      </c>
    </row>
    <row r="35" spans="1:22" ht="12.95" customHeight="1">
      <c r="A35" s="37" t="s">
        <v>66</v>
      </c>
      <c r="B35" s="17"/>
      <c r="C35" s="72">
        <v>0</v>
      </c>
      <c r="D35" s="31">
        <v>0</v>
      </c>
      <c r="E35" s="164" t="s">
        <v>144</v>
      </c>
      <c r="F35" s="17">
        <v>0</v>
      </c>
      <c r="G35" s="17">
        <v>0</v>
      </c>
      <c r="H35" s="17">
        <v>0</v>
      </c>
      <c r="I35" s="17">
        <v>0</v>
      </c>
      <c r="J35" s="17">
        <v>0</v>
      </c>
      <c r="K35" s="17">
        <v>0</v>
      </c>
      <c r="L35" s="161"/>
      <c r="M35" s="163"/>
      <c r="N35" s="163"/>
      <c r="O35" s="161">
        <v>235000</v>
      </c>
      <c r="P35" s="161">
        <v>260000</v>
      </c>
      <c r="Q35" s="24">
        <f t="shared" si="0"/>
        <v>0</v>
      </c>
      <c r="R35" s="17">
        <f t="shared" si="1"/>
        <v>0</v>
      </c>
      <c r="S35" s="17">
        <f t="shared" si="2"/>
        <v>0</v>
      </c>
      <c r="T35" s="17">
        <f t="shared" si="3"/>
        <v>235000</v>
      </c>
      <c r="U35" s="25">
        <f t="shared" si="4"/>
        <v>260000</v>
      </c>
      <c r="V35" s="34" t="s">
        <v>116</v>
      </c>
    </row>
    <row r="36" spans="1:22" ht="12.95" customHeight="1">
      <c r="A36" s="37" t="s">
        <v>67</v>
      </c>
      <c r="B36" s="17"/>
      <c r="C36" s="72">
        <v>0.22</v>
      </c>
      <c r="D36" s="31">
        <v>0</v>
      </c>
      <c r="E36" s="24" t="s">
        <v>145</v>
      </c>
      <c r="F36" s="17">
        <v>0</v>
      </c>
      <c r="G36" s="17">
        <v>0</v>
      </c>
      <c r="H36" s="17">
        <v>0</v>
      </c>
      <c r="I36" s="17">
        <v>0</v>
      </c>
      <c r="J36" s="17">
        <v>0</v>
      </c>
      <c r="K36" s="17">
        <v>0</v>
      </c>
      <c r="L36" s="161">
        <v>0</v>
      </c>
      <c r="M36" s="162">
        <v>96000</v>
      </c>
      <c r="N36" s="162">
        <v>96000</v>
      </c>
      <c r="O36" s="162">
        <v>576000</v>
      </c>
      <c r="P36" s="165">
        <v>576000</v>
      </c>
      <c r="Q36" s="24">
        <f t="shared" si="0"/>
        <v>0</v>
      </c>
      <c r="R36" s="17">
        <f t="shared" si="1"/>
        <v>96000</v>
      </c>
      <c r="S36" s="17">
        <f t="shared" si="2"/>
        <v>96000</v>
      </c>
      <c r="T36" s="17">
        <f t="shared" si="3"/>
        <v>576000</v>
      </c>
      <c r="U36" s="25">
        <f t="shared" si="4"/>
        <v>576000</v>
      </c>
      <c r="V36" s="34" t="s">
        <v>116</v>
      </c>
    </row>
    <row r="37" spans="1:22" ht="12.95" customHeight="1">
      <c r="A37" s="37" t="s">
        <v>68</v>
      </c>
      <c r="B37" s="17"/>
      <c r="C37" s="72">
        <v>0.22</v>
      </c>
      <c r="D37" s="31">
        <v>0</v>
      </c>
      <c r="E37" s="24" t="s">
        <v>146</v>
      </c>
      <c r="F37" s="17">
        <v>0</v>
      </c>
      <c r="G37" s="17">
        <v>0</v>
      </c>
      <c r="H37" s="17">
        <v>0</v>
      </c>
      <c r="I37" s="17">
        <v>0</v>
      </c>
      <c r="J37" s="17">
        <v>0</v>
      </c>
      <c r="K37" s="17">
        <v>0</v>
      </c>
      <c r="L37" s="161">
        <v>600000</v>
      </c>
      <c r="M37" s="166"/>
      <c r="N37" s="166"/>
      <c r="O37" s="166"/>
      <c r="P37" s="34"/>
      <c r="Q37" s="24">
        <f t="shared" si="0"/>
        <v>600000</v>
      </c>
      <c r="R37" s="17">
        <f t="shared" si="1"/>
        <v>0</v>
      </c>
      <c r="S37" s="17">
        <f t="shared" si="2"/>
        <v>0</v>
      </c>
      <c r="T37" s="17">
        <f t="shared" si="3"/>
        <v>0</v>
      </c>
      <c r="U37" s="25">
        <f t="shared" si="4"/>
        <v>0</v>
      </c>
      <c r="V37" s="34" t="s">
        <v>116</v>
      </c>
    </row>
    <row r="38" spans="1:22">
      <c r="A38" s="256" t="s">
        <v>89</v>
      </c>
      <c r="B38" s="257"/>
      <c r="C38" s="258"/>
      <c r="D38" s="33">
        <f t="shared" ref="D38:U38" si="5">SUM(D31:D37)</f>
        <v>0</v>
      </c>
      <c r="E38" s="28">
        <f t="shared" si="5"/>
        <v>0</v>
      </c>
      <c r="F38" s="29">
        <f t="shared" si="5"/>
        <v>0</v>
      </c>
      <c r="G38" s="29">
        <f t="shared" si="5"/>
        <v>0</v>
      </c>
      <c r="H38" s="29">
        <f t="shared" si="5"/>
        <v>0</v>
      </c>
      <c r="I38" s="29">
        <f t="shared" si="5"/>
        <v>0</v>
      </c>
      <c r="J38" s="29">
        <f t="shared" si="5"/>
        <v>0</v>
      </c>
      <c r="K38" s="30">
        <f t="shared" si="5"/>
        <v>0</v>
      </c>
      <c r="L38" s="28">
        <f t="shared" si="5"/>
        <v>1280000</v>
      </c>
      <c r="M38" s="28">
        <f t="shared" si="5"/>
        <v>96000</v>
      </c>
      <c r="N38" s="28">
        <f t="shared" si="5"/>
        <v>96000</v>
      </c>
      <c r="O38" s="28">
        <f t="shared" si="5"/>
        <v>811000</v>
      </c>
      <c r="P38" s="28">
        <f t="shared" si="5"/>
        <v>836000</v>
      </c>
      <c r="Q38" s="28">
        <f t="shared" si="5"/>
        <v>1280000</v>
      </c>
      <c r="R38" s="28">
        <f t="shared" si="5"/>
        <v>96000</v>
      </c>
      <c r="S38" s="28">
        <f t="shared" si="5"/>
        <v>96000</v>
      </c>
      <c r="T38" s="28">
        <f t="shared" si="5"/>
        <v>811000</v>
      </c>
      <c r="U38" s="28">
        <f t="shared" si="5"/>
        <v>836000</v>
      </c>
      <c r="V38" s="36"/>
    </row>
  </sheetData>
  <mergeCells count="30">
    <mergeCell ref="A38:C38"/>
    <mergeCell ref="D23:E23"/>
    <mergeCell ref="D24:E24"/>
    <mergeCell ref="A27:V27"/>
    <mergeCell ref="A28:V28"/>
    <mergeCell ref="D29:D30"/>
    <mergeCell ref="E29:K29"/>
    <mergeCell ref="L29:P29"/>
    <mergeCell ref="Q29:U29"/>
    <mergeCell ref="V29:V30"/>
    <mergeCell ref="D22:E22"/>
    <mergeCell ref="D6:E6"/>
    <mergeCell ref="D7:E7"/>
    <mergeCell ref="D10:E10"/>
    <mergeCell ref="D11:E11"/>
    <mergeCell ref="A12:E12"/>
    <mergeCell ref="D13:E13"/>
    <mergeCell ref="A18:A20"/>
    <mergeCell ref="B18:B20"/>
    <mergeCell ref="D18:E18"/>
    <mergeCell ref="D21:E21"/>
    <mergeCell ref="C8:C9"/>
    <mergeCell ref="D8:E9"/>
    <mergeCell ref="A8:A9"/>
    <mergeCell ref="B8:B9"/>
    <mergeCell ref="D5:E5"/>
    <mergeCell ref="A1:E1"/>
    <mergeCell ref="D2:E2"/>
    <mergeCell ref="D3:E3"/>
    <mergeCell ref="D4:E4"/>
  </mergeCells>
  <dataValidations count="5">
    <dataValidation type="list" allowBlank="1" showInputMessage="1" showErrorMessage="1" sqref="C13">
      <formula1>INDIRECT(SUBSTITUTE(C4," ","_"))</formula1>
    </dataValidation>
    <dataValidation type="list" allowBlank="1" showInputMessage="1" showErrorMessage="1" sqref="C14">
      <formula1>INDIRECT(SUBSTITUTE(C4," ","_"))</formula1>
    </dataValidation>
    <dataValidation type="list" allowBlank="1" showInputMessage="1" showErrorMessage="1" sqref="C15">
      <formula1>INDIRECT(SUBSTITUTE(C4," ","_"))</formula1>
    </dataValidation>
    <dataValidation type="list" allowBlank="1" showInputMessage="1" showErrorMessage="1" sqref="C16">
      <formula1>INDIRECT(SUBSTITUTE(C4," ","_"))</formula1>
    </dataValidation>
    <dataValidation type="list" allowBlank="1" showInputMessage="1" showErrorMessage="1" sqref="C17">
      <formula1>INDIRECT(SUBSTITUTE(C4," ","_"))</formula1>
    </dataValidation>
  </dataValidations>
  <hyperlinks>
    <hyperlink ref="E20" r:id="rId1" display="https://kv.mil.intra/collaboration/Teenused/Lists/Teenused/AllItems.aspx"/>
    <hyperlink ref="E19" r:id="rId2" display="https://kam.mil.intra/KMAK/Koostamine/KMAK_jagatud/Forms/AllItems.aspx?id=%2FKMAK%2FKoostamine%2FKMAK%5Fjagatud%2FTeenused"/>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Sheet3!$B$3:$B$5</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7"/>
  <sheetViews>
    <sheetView zoomScale="85" zoomScaleNormal="85" workbookViewId="0">
      <selection activeCell="G3" activeCellId="7" sqref="B3:B37 C3:C10 C10 D3:D8 E3:E7 F3:F4 G3:G5 G3"/>
    </sheetView>
  </sheetViews>
  <sheetFormatPr defaultRowHeight="15"/>
  <cols>
    <col min="2" max="2" width="39.85546875" customWidth="1"/>
    <col min="3" max="3" width="32.42578125" customWidth="1"/>
    <col min="4" max="4" width="23.7109375" bestFit="1" customWidth="1"/>
    <col min="5" max="5" width="37.85546875" bestFit="1" customWidth="1"/>
    <col min="6" max="6" width="16" customWidth="1"/>
    <col min="7" max="7" width="27.42578125" customWidth="1"/>
  </cols>
  <sheetData>
    <row r="3" spans="2:7" ht="15.75">
      <c r="B3" s="47" t="s">
        <v>147</v>
      </c>
      <c r="C3" s="47" t="s">
        <v>148</v>
      </c>
      <c r="D3" s="47" t="s">
        <v>149</v>
      </c>
      <c r="E3" s="47" t="s">
        <v>150</v>
      </c>
      <c r="F3" s="47" t="s">
        <v>151</v>
      </c>
      <c r="G3" s="48" t="s">
        <v>152</v>
      </c>
    </row>
    <row r="4" spans="2:7" ht="31.5">
      <c r="B4" s="48" t="s">
        <v>153</v>
      </c>
      <c r="C4" s="48" t="s">
        <v>154</v>
      </c>
      <c r="D4" s="48" t="s">
        <v>155</v>
      </c>
      <c r="E4" s="48" t="s">
        <v>156</v>
      </c>
      <c r="F4" s="48" t="s">
        <v>151</v>
      </c>
      <c r="G4" s="48" t="s">
        <v>157</v>
      </c>
    </row>
    <row r="5" spans="2:7" ht="31.5">
      <c r="B5" s="48" t="s">
        <v>158</v>
      </c>
      <c r="C5" s="48" t="s">
        <v>159</v>
      </c>
      <c r="D5" s="48" t="s">
        <v>160</v>
      </c>
      <c r="E5" s="48" t="s">
        <v>161</v>
      </c>
      <c r="F5" s="47"/>
      <c r="G5" s="48" t="s">
        <v>162</v>
      </c>
    </row>
    <row r="6" spans="2:7" ht="31.5">
      <c r="B6" s="48" t="s">
        <v>163</v>
      </c>
      <c r="C6" s="48" t="s">
        <v>164</v>
      </c>
      <c r="D6" s="48" t="s">
        <v>165</v>
      </c>
      <c r="E6" s="48" t="s">
        <v>166</v>
      </c>
      <c r="F6" s="47"/>
      <c r="G6" s="48"/>
    </row>
    <row r="7" spans="2:7" ht="31.5">
      <c r="B7" s="48" t="s">
        <v>167</v>
      </c>
      <c r="C7" s="48" t="s">
        <v>168</v>
      </c>
      <c r="D7" s="48" t="s">
        <v>169</v>
      </c>
      <c r="E7" s="48" t="s">
        <v>170</v>
      </c>
      <c r="F7" s="47"/>
      <c r="G7" s="50"/>
    </row>
    <row r="8" spans="2:7" ht="31.5">
      <c r="B8" s="48" t="s">
        <v>171</v>
      </c>
      <c r="C8" s="48" t="s">
        <v>172</v>
      </c>
      <c r="D8" s="48" t="s">
        <v>172</v>
      </c>
      <c r="E8" s="47"/>
      <c r="F8" s="47"/>
      <c r="G8" s="50"/>
    </row>
    <row r="9" spans="2:7" ht="31.5">
      <c r="B9" s="48" t="s">
        <v>173</v>
      </c>
      <c r="C9" s="48" t="s">
        <v>174</v>
      </c>
      <c r="D9" s="47"/>
      <c r="E9" s="47"/>
      <c r="F9" s="47"/>
      <c r="G9" s="50"/>
    </row>
    <row r="10" spans="2:7" ht="31.5">
      <c r="B10" s="48" t="s">
        <v>175</v>
      </c>
      <c r="C10" s="48" t="s">
        <v>176</v>
      </c>
      <c r="D10" s="47"/>
      <c r="E10" s="47"/>
      <c r="F10" s="47"/>
      <c r="G10" s="50"/>
    </row>
    <row r="11" spans="2:7" ht="31.5">
      <c r="B11" s="48" t="s">
        <v>177</v>
      </c>
      <c r="C11" s="47"/>
      <c r="D11" s="47"/>
      <c r="E11" s="47"/>
      <c r="F11" s="47"/>
      <c r="G11" s="50"/>
    </row>
    <row r="12" spans="2:7" ht="15.75">
      <c r="B12" s="48" t="s">
        <v>178</v>
      </c>
      <c r="C12" s="47"/>
      <c r="D12" s="47"/>
      <c r="E12" s="47"/>
      <c r="F12" s="47"/>
      <c r="G12" s="50"/>
    </row>
    <row r="13" spans="2:7" ht="15.75">
      <c r="B13" s="48" t="s">
        <v>179</v>
      </c>
      <c r="C13" s="47"/>
      <c r="D13" s="47"/>
      <c r="E13" s="47"/>
      <c r="F13" s="47"/>
      <c r="G13" s="50"/>
    </row>
    <row r="14" spans="2:7" ht="15.75">
      <c r="B14" s="48" t="s">
        <v>180</v>
      </c>
      <c r="C14" s="47"/>
      <c r="D14" s="47"/>
      <c r="E14" s="47"/>
      <c r="F14" s="47"/>
      <c r="G14" s="50"/>
    </row>
    <row r="15" spans="2:7" ht="31.5">
      <c r="B15" s="48" t="s">
        <v>181</v>
      </c>
      <c r="C15" s="47"/>
      <c r="D15" s="47"/>
      <c r="E15" s="47"/>
      <c r="F15" s="47"/>
      <c r="G15" s="50"/>
    </row>
    <row r="16" spans="2:7" ht="15.75">
      <c r="B16" s="48" t="s">
        <v>182</v>
      </c>
      <c r="C16" s="47"/>
      <c r="D16" s="47"/>
      <c r="E16" s="47"/>
      <c r="F16" s="47"/>
      <c r="G16" s="50"/>
    </row>
    <row r="17" spans="2:7" ht="15.75">
      <c r="B17" s="48" t="s">
        <v>183</v>
      </c>
      <c r="C17" s="47"/>
      <c r="D17" s="47"/>
      <c r="E17" s="47"/>
      <c r="F17" s="47"/>
      <c r="G17" s="50"/>
    </row>
    <row r="18" spans="2:7" ht="15.75">
      <c r="B18" s="48" t="s">
        <v>184</v>
      </c>
      <c r="C18" s="47"/>
      <c r="D18" s="47"/>
      <c r="E18" s="47"/>
      <c r="F18" s="47"/>
      <c r="G18" s="50"/>
    </row>
    <row r="19" spans="2:7" ht="15.75">
      <c r="B19" s="48" t="s">
        <v>185</v>
      </c>
      <c r="C19" s="47"/>
      <c r="D19" s="47"/>
      <c r="E19" s="47"/>
      <c r="F19" s="47"/>
      <c r="G19" s="50"/>
    </row>
    <row r="20" spans="2:7" ht="15.75">
      <c r="B20" s="48" t="s">
        <v>186</v>
      </c>
      <c r="C20" s="47"/>
      <c r="D20" s="47"/>
      <c r="E20" s="47"/>
      <c r="F20" s="47"/>
      <c r="G20" s="50"/>
    </row>
    <row r="21" spans="2:7" ht="15.75">
      <c r="B21" s="48" t="s">
        <v>187</v>
      </c>
      <c r="C21" s="47"/>
      <c r="D21" s="47"/>
      <c r="E21" s="47"/>
      <c r="F21" s="47"/>
      <c r="G21" s="50"/>
    </row>
    <row r="22" spans="2:7" ht="31.5">
      <c r="B22" s="49" t="s">
        <v>188</v>
      </c>
    </row>
    <row r="23" spans="2:7" ht="31.5">
      <c r="B23" s="48" t="s">
        <v>189</v>
      </c>
    </row>
    <row r="24" spans="2:7" ht="15.75">
      <c r="B24" s="48" t="s">
        <v>190</v>
      </c>
    </row>
    <row r="25" spans="2:7" ht="15.75">
      <c r="B25" s="48" t="s">
        <v>191</v>
      </c>
    </row>
    <row r="26" spans="2:7" ht="15.75">
      <c r="B26" s="48" t="s">
        <v>172</v>
      </c>
    </row>
    <row r="27" spans="2:7" ht="15.75">
      <c r="B27" s="48" t="s">
        <v>192</v>
      </c>
    </row>
    <row r="28" spans="2:7" ht="15.75">
      <c r="B28" s="48" t="s">
        <v>193</v>
      </c>
    </row>
    <row r="29" spans="2:7" ht="31.5">
      <c r="B29" s="48" t="s">
        <v>194</v>
      </c>
    </row>
    <row r="30" spans="2:7" ht="31.5">
      <c r="B30" s="48" t="s">
        <v>195</v>
      </c>
    </row>
    <row r="31" spans="2:7" ht="31.5">
      <c r="B31" s="48" t="s">
        <v>196</v>
      </c>
    </row>
    <row r="32" spans="2:7" ht="31.5">
      <c r="B32" s="48" t="s">
        <v>197</v>
      </c>
    </row>
    <row r="33" spans="2:2" ht="15.75">
      <c r="B33" s="48" t="s">
        <v>198</v>
      </c>
    </row>
    <row r="34" spans="2:2" ht="15.75">
      <c r="B34" s="48" t="s">
        <v>199</v>
      </c>
    </row>
    <row r="35" spans="2:2" ht="15.75">
      <c r="B35" s="48" t="s">
        <v>200</v>
      </c>
    </row>
    <row r="36" spans="2:2" ht="15.75">
      <c r="B36" s="48" t="s">
        <v>201</v>
      </c>
    </row>
    <row r="37" spans="2:2" ht="15.75">
      <c r="B37" s="48" t="s">
        <v>202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V32"/>
  <sheetViews>
    <sheetView topLeftCell="D16" workbookViewId="0">
      <selection activeCell="L32" sqref="L32:P32"/>
    </sheetView>
  </sheetViews>
  <sheetFormatPr defaultRowHeight="15"/>
  <cols>
    <col min="1" max="1" width="6.28515625" customWidth="1"/>
    <col min="2" max="2" width="23" customWidth="1"/>
    <col min="3" max="3" width="61.140625" customWidth="1"/>
    <col min="4" max="4" width="9.140625" bestFit="1" customWidth="1"/>
    <col min="5" max="5" width="64" customWidth="1"/>
    <col min="6" max="7" width="9.140625" bestFit="1" customWidth="1"/>
    <col min="8" max="8" width="17.140625" customWidth="1"/>
    <col min="9" max="15" width="9.140625" bestFit="1" customWidth="1"/>
    <col min="16" max="16" width="9.140625" customWidth="1"/>
    <col min="17" max="20" width="9.140625" bestFit="1" customWidth="1"/>
    <col min="21" max="21" width="24.28515625" customWidth="1"/>
    <col min="22" max="22" width="17.42578125" customWidth="1"/>
  </cols>
  <sheetData>
    <row r="1" spans="1:8">
      <c r="A1" s="326" t="s">
        <v>3</v>
      </c>
      <c r="B1" s="326"/>
      <c r="C1" s="326"/>
      <c r="D1" s="326"/>
      <c r="E1" s="326"/>
    </row>
    <row r="2" spans="1:8">
      <c r="A2" s="74" t="s">
        <v>4</v>
      </c>
      <c r="B2" s="75" t="s">
        <v>5</v>
      </c>
      <c r="C2" s="76" t="s">
        <v>6</v>
      </c>
      <c r="D2" s="327" t="s">
        <v>7</v>
      </c>
      <c r="E2" s="327"/>
    </row>
    <row r="3" spans="1:8">
      <c r="A3" s="77">
        <v>1</v>
      </c>
      <c r="B3" s="78" t="s">
        <v>8</v>
      </c>
      <c r="C3" s="79" t="s">
        <v>203</v>
      </c>
      <c r="D3" s="317" t="s">
        <v>9</v>
      </c>
      <c r="E3" s="317"/>
    </row>
    <row r="4" spans="1:8">
      <c r="A4" s="77">
        <v>2</v>
      </c>
      <c r="B4" s="78" t="s">
        <v>10</v>
      </c>
      <c r="C4" s="80" t="s">
        <v>11</v>
      </c>
      <c r="D4" s="317" t="s">
        <v>12</v>
      </c>
      <c r="E4" s="317"/>
    </row>
    <row r="5" spans="1:8">
      <c r="A5" s="77">
        <v>3</v>
      </c>
      <c r="B5" s="81" t="s">
        <v>13</v>
      </c>
      <c r="C5" s="80" t="s">
        <v>14</v>
      </c>
      <c r="D5" s="317" t="s">
        <v>15</v>
      </c>
      <c r="E5" s="317"/>
    </row>
    <row r="6" spans="1:8">
      <c r="A6" s="77">
        <v>4</v>
      </c>
      <c r="B6" s="78" t="s">
        <v>16</v>
      </c>
      <c r="C6" s="80"/>
      <c r="D6" s="317" t="s">
        <v>17</v>
      </c>
      <c r="E6" s="317"/>
    </row>
    <row r="7" spans="1:8" ht="30">
      <c r="A7" s="77">
        <v>5</v>
      </c>
      <c r="B7" s="78" t="s">
        <v>18</v>
      </c>
      <c r="C7" s="80"/>
      <c r="D7" s="317" t="s">
        <v>19</v>
      </c>
      <c r="E7" s="317"/>
    </row>
    <row r="8" spans="1:8" ht="171">
      <c r="A8" s="77">
        <v>6</v>
      </c>
      <c r="B8" s="78" t="s">
        <v>20</v>
      </c>
      <c r="C8" s="112" t="s">
        <v>204</v>
      </c>
      <c r="D8" s="317" t="s">
        <v>21</v>
      </c>
      <c r="E8" s="317"/>
      <c r="H8" s="139"/>
    </row>
    <row r="9" spans="1:8" ht="30">
      <c r="A9" s="77">
        <v>7</v>
      </c>
      <c r="B9" s="81" t="s">
        <v>22</v>
      </c>
      <c r="C9" s="112" t="s">
        <v>205</v>
      </c>
      <c r="D9" s="317" t="s">
        <v>23</v>
      </c>
      <c r="E9" s="317"/>
    </row>
    <row r="10" spans="1:8" ht="244.5" customHeight="1">
      <c r="A10" s="77">
        <v>8</v>
      </c>
      <c r="B10" s="78" t="s">
        <v>24</v>
      </c>
      <c r="C10" s="112" t="s">
        <v>206</v>
      </c>
      <c r="D10" s="318" t="s">
        <v>25</v>
      </c>
      <c r="E10" s="318"/>
    </row>
    <row r="11" spans="1:8">
      <c r="A11" s="319" t="s">
        <v>26</v>
      </c>
      <c r="B11" s="319"/>
      <c r="C11" s="319"/>
      <c r="D11" s="319"/>
      <c r="E11" s="319"/>
    </row>
    <row r="12" spans="1:8" ht="31.5">
      <c r="A12" s="82">
        <v>10</v>
      </c>
      <c r="B12" s="83" t="s">
        <v>27</v>
      </c>
      <c r="C12" s="84"/>
      <c r="D12" s="301" t="s">
        <v>28</v>
      </c>
      <c r="E12" s="301"/>
    </row>
    <row r="13" spans="1:8" ht="15.75">
      <c r="A13" s="86"/>
      <c r="B13" s="87"/>
      <c r="C13" s="84"/>
      <c r="D13" s="85"/>
      <c r="E13" s="85"/>
    </row>
    <row r="14" spans="1:8" ht="15.75">
      <c r="A14" s="86"/>
      <c r="B14" s="87"/>
      <c r="C14" s="84"/>
      <c r="D14" s="85"/>
      <c r="E14" s="85"/>
    </row>
    <row r="15" spans="1:8" ht="15.75">
      <c r="A15" s="86"/>
      <c r="B15" s="87"/>
      <c r="C15" s="84"/>
      <c r="D15" s="85"/>
      <c r="E15" s="85"/>
    </row>
    <row r="16" spans="1:8" ht="15.75">
      <c r="A16" s="86"/>
      <c r="B16" s="87"/>
      <c r="C16" s="84"/>
      <c r="D16" s="85"/>
      <c r="E16" s="85"/>
    </row>
    <row r="17" spans="1:22" ht="15" customHeight="1">
      <c r="A17" s="320" t="s">
        <v>29</v>
      </c>
      <c r="B17" s="323" t="s">
        <v>30</v>
      </c>
      <c r="C17" s="88"/>
      <c r="D17" s="301" t="s">
        <v>31</v>
      </c>
      <c r="E17" s="301"/>
    </row>
    <row r="18" spans="1:22" ht="57">
      <c r="A18" s="321"/>
      <c r="B18" s="324"/>
      <c r="C18" s="89"/>
      <c r="D18" s="90" t="s">
        <v>32</v>
      </c>
      <c r="E18" s="91" t="s">
        <v>33</v>
      </c>
    </row>
    <row r="19" spans="1:22" ht="28.5">
      <c r="A19" s="322"/>
      <c r="B19" s="325"/>
      <c r="C19" s="89"/>
      <c r="D19" s="90" t="s">
        <v>34</v>
      </c>
      <c r="E19" s="91" t="s">
        <v>35</v>
      </c>
    </row>
    <row r="20" spans="1:22" ht="31.5">
      <c r="A20" s="82">
        <v>12</v>
      </c>
      <c r="B20" s="83" t="s">
        <v>36</v>
      </c>
      <c r="C20" s="88"/>
      <c r="D20" s="301" t="s">
        <v>37</v>
      </c>
      <c r="E20" s="301"/>
    </row>
    <row r="21" spans="1:22" ht="47.25">
      <c r="A21" s="82">
        <v>13</v>
      </c>
      <c r="B21" s="83" t="s">
        <v>38</v>
      </c>
      <c r="C21" s="88"/>
      <c r="D21" s="301" t="s">
        <v>39</v>
      </c>
      <c r="E21" s="301"/>
    </row>
    <row r="22" spans="1:22" ht="75">
      <c r="A22" s="82">
        <v>14</v>
      </c>
      <c r="B22" s="92" t="s">
        <v>40</v>
      </c>
      <c r="C22" s="93"/>
      <c r="D22" s="301" t="s">
        <v>41</v>
      </c>
      <c r="E22" s="301"/>
    </row>
    <row r="23" spans="1:22" ht="30">
      <c r="A23" s="82">
        <v>15</v>
      </c>
      <c r="B23" s="92" t="s">
        <v>42</v>
      </c>
      <c r="C23" s="93"/>
      <c r="D23" s="301" t="s">
        <v>43</v>
      </c>
      <c r="E23" s="301"/>
    </row>
    <row r="26" spans="1:22">
      <c r="A26" s="302" t="s">
        <v>44</v>
      </c>
      <c r="B26" s="303"/>
      <c r="C26" s="303"/>
      <c r="D26" s="303"/>
      <c r="E26" s="303"/>
      <c r="F26" s="303"/>
      <c r="G26" s="303"/>
      <c r="H26" s="303"/>
      <c r="I26" s="303"/>
      <c r="J26" s="303"/>
      <c r="K26" s="303"/>
      <c r="L26" s="303"/>
      <c r="M26" s="303"/>
      <c r="N26" s="303"/>
      <c r="O26" s="303"/>
      <c r="P26" s="303"/>
      <c r="Q26" s="303"/>
      <c r="R26" s="303"/>
      <c r="S26" s="303"/>
      <c r="T26" s="303"/>
      <c r="U26" s="303"/>
      <c r="V26" s="304"/>
    </row>
    <row r="27" spans="1:22" ht="15.75" thickBot="1">
      <c r="A27" s="305" t="s">
        <v>45</v>
      </c>
      <c r="B27" s="306"/>
      <c r="C27" s="306"/>
      <c r="D27" s="307"/>
      <c r="E27" s="306"/>
      <c r="F27" s="306"/>
      <c r="G27" s="306"/>
      <c r="H27" s="306"/>
      <c r="I27" s="306"/>
      <c r="J27" s="306"/>
      <c r="K27" s="306"/>
      <c r="L27" s="306"/>
      <c r="M27" s="306"/>
      <c r="N27" s="306"/>
      <c r="O27" s="306"/>
      <c r="P27" s="306"/>
      <c r="Q27" s="306"/>
      <c r="R27" s="306"/>
      <c r="S27" s="306"/>
      <c r="T27" s="306"/>
      <c r="U27" s="306"/>
      <c r="V27" s="341"/>
    </row>
    <row r="28" spans="1:22" ht="14.45" customHeight="1">
      <c r="A28" s="94" t="s">
        <v>4</v>
      </c>
      <c r="B28" s="95"/>
      <c r="C28" s="96"/>
      <c r="D28" s="265" t="s">
        <v>112</v>
      </c>
      <c r="E28" s="309" t="s">
        <v>47</v>
      </c>
      <c r="F28" s="309"/>
      <c r="G28" s="309"/>
      <c r="H28" s="309"/>
      <c r="I28" s="309"/>
      <c r="J28" s="309"/>
      <c r="K28" s="342"/>
      <c r="L28" s="309"/>
      <c r="M28" s="309"/>
      <c r="N28" s="309"/>
      <c r="O28" s="342"/>
      <c r="P28" s="140"/>
      <c r="Q28" s="343" t="s">
        <v>49</v>
      </c>
      <c r="R28" s="344"/>
      <c r="S28" s="344"/>
      <c r="T28" s="344"/>
      <c r="U28" s="345"/>
      <c r="V28" s="346" t="s">
        <v>50</v>
      </c>
    </row>
    <row r="29" spans="1:22" ht="12.95" customHeight="1">
      <c r="A29" s="97"/>
      <c r="B29" s="98" t="s">
        <v>51</v>
      </c>
      <c r="C29" s="99" t="s">
        <v>52</v>
      </c>
      <c r="D29" s="266"/>
      <c r="E29" s="116" t="s">
        <v>53</v>
      </c>
      <c r="F29" s="22" t="s">
        <v>113</v>
      </c>
      <c r="G29" s="22" t="s">
        <v>56</v>
      </c>
      <c r="H29" s="22" t="s">
        <v>57</v>
      </c>
      <c r="I29" s="22" t="s">
        <v>58</v>
      </c>
      <c r="J29" s="22" t="s">
        <v>59</v>
      </c>
      <c r="K29" s="22" t="s">
        <v>114</v>
      </c>
      <c r="L29" s="101">
        <v>2025</v>
      </c>
      <c r="M29" s="101">
        <v>2026</v>
      </c>
      <c r="N29" s="101">
        <v>2027</v>
      </c>
      <c r="O29" s="102">
        <v>2028</v>
      </c>
      <c r="P29" s="157">
        <v>2029</v>
      </c>
      <c r="Q29" s="101">
        <v>2025</v>
      </c>
      <c r="R29" s="101">
        <v>2026</v>
      </c>
      <c r="S29" s="101">
        <v>2027</v>
      </c>
      <c r="T29" s="102">
        <v>2028</v>
      </c>
      <c r="U29" s="157">
        <v>2029</v>
      </c>
      <c r="V29" s="347"/>
    </row>
    <row r="30" spans="1:22" ht="12.95" customHeight="1">
      <c r="A30" s="103" t="s">
        <v>60</v>
      </c>
      <c r="B30" s="104"/>
      <c r="C30" s="73">
        <v>0</v>
      </c>
      <c r="D30" s="114">
        <v>0</v>
      </c>
      <c r="E30" s="167" t="s">
        <v>207</v>
      </c>
      <c r="F30" s="104">
        <v>0</v>
      </c>
      <c r="G30" s="104">
        <v>0</v>
      </c>
      <c r="H30" s="104">
        <v>0</v>
      </c>
      <c r="I30" s="104">
        <v>0</v>
      </c>
      <c r="J30" s="104">
        <v>0</v>
      </c>
      <c r="K30" s="104">
        <v>0</v>
      </c>
      <c r="L30" s="106">
        <v>216500</v>
      </c>
      <c r="M30" s="106">
        <v>250000</v>
      </c>
      <c r="N30" s="106">
        <v>300000</v>
      </c>
      <c r="O30" s="106">
        <v>400000</v>
      </c>
      <c r="P30" s="106">
        <v>500000</v>
      </c>
      <c r="Q30" s="106">
        <f>G30+L30</f>
        <v>216500</v>
      </c>
      <c r="R30" s="106">
        <f t="shared" ref="R30:U30" si="0">H30+M30</f>
        <v>250000</v>
      </c>
      <c r="S30" s="106">
        <f t="shared" si="0"/>
        <v>300000</v>
      </c>
      <c r="T30" s="106">
        <f t="shared" si="0"/>
        <v>400000</v>
      </c>
      <c r="U30" s="106">
        <f t="shared" si="0"/>
        <v>500000</v>
      </c>
      <c r="V30" s="34" t="s">
        <v>116</v>
      </c>
    </row>
    <row r="31" spans="1:22" ht="12.95" customHeight="1">
      <c r="A31" s="103" t="s">
        <v>62</v>
      </c>
      <c r="B31" s="104"/>
      <c r="C31" s="73">
        <v>0</v>
      </c>
      <c r="D31" s="114">
        <v>0</v>
      </c>
      <c r="E31" s="167"/>
      <c r="F31" s="104">
        <v>0</v>
      </c>
      <c r="G31" s="104">
        <v>0</v>
      </c>
      <c r="H31" s="104">
        <v>0</v>
      </c>
      <c r="I31" s="104">
        <v>0</v>
      </c>
      <c r="J31" s="104">
        <v>0</v>
      </c>
      <c r="K31" s="104">
        <v>0</v>
      </c>
      <c r="L31" s="106"/>
      <c r="M31" s="104"/>
      <c r="N31" s="104"/>
      <c r="O31" s="107"/>
      <c r="P31" s="168"/>
      <c r="Q31" s="106">
        <f>G31+L31</f>
        <v>0</v>
      </c>
      <c r="R31" s="104">
        <f>H31+L31</f>
        <v>0</v>
      </c>
      <c r="S31" s="104">
        <f>I31+M31</f>
        <v>0</v>
      </c>
      <c r="T31" s="104">
        <f>J31+N31</f>
        <v>0</v>
      </c>
      <c r="U31" s="107">
        <f>K31+O31</f>
        <v>0</v>
      </c>
      <c r="V31" s="34" t="s">
        <v>116</v>
      </c>
    </row>
    <row r="32" spans="1:22" ht="12.95" customHeight="1" thickBot="1">
      <c r="A32" s="339" t="s">
        <v>89</v>
      </c>
      <c r="B32" s="340"/>
      <c r="C32" s="340"/>
      <c r="D32" s="115">
        <f t="shared" ref="D32:U32" si="1">SUM(D30:D31)</f>
        <v>0</v>
      </c>
      <c r="E32" s="117">
        <f t="shared" si="1"/>
        <v>0</v>
      </c>
      <c r="F32" s="109">
        <f t="shared" si="1"/>
        <v>0</v>
      </c>
      <c r="G32" s="109">
        <f t="shared" si="1"/>
        <v>0</v>
      </c>
      <c r="H32" s="109">
        <f t="shared" si="1"/>
        <v>0</v>
      </c>
      <c r="I32" s="109">
        <f t="shared" si="1"/>
        <v>0</v>
      </c>
      <c r="J32" s="109">
        <f t="shared" si="1"/>
        <v>0</v>
      </c>
      <c r="K32" s="110">
        <f t="shared" si="1"/>
        <v>0</v>
      </c>
      <c r="L32" s="109">
        <f t="shared" si="1"/>
        <v>216500</v>
      </c>
      <c r="M32" s="109">
        <f t="shared" si="1"/>
        <v>250000</v>
      </c>
      <c r="N32" s="109">
        <f t="shared" si="1"/>
        <v>300000</v>
      </c>
      <c r="O32" s="110">
        <f t="shared" si="1"/>
        <v>400000</v>
      </c>
      <c r="P32" s="110">
        <f t="shared" si="1"/>
        <v>500000</v>
      </c>
      <c r="Q32" s="108">
        <f t="shared" si="1"/>
        <v>216500</v>
      </c>
      <c r="R32" s="109">
        <f t="shared" si="1"/>
        <v>250000</v>
      </c>
      <c r="S32" s="109">
        <f t="shared" si="1"/>
        <v>300000</v>
      </c>
      <c r="T32" s="109">
        <f t="shared" si="1"/>
        <v>400000</v>
      </c>
      <c r="U32" s="110">
        <f t="shared" si="1"/>
        <v>500000</v>
      </c>
      <c r="V32" s="34" t="s">
        <v>116</v>
      </c>
    </row>
  </sheetData>
  <mergeCells count="27">
    <mergeCell ref="A32:C32"/>
    <mergeCell ref="D22:E22"/>
    <mergeCell ref="D23:E23"/>
    <mergeCell ref="A26:V26"/>
    <mergeCell ref="A27:V27"/>
    <mergeCell ref="D28:D29"/>
    <mergeCell ref="E28:K28"/>
    <mergeCell ref="L28:O28"/>
    <mergeCell ref="Q28:U28"/>
    <mergeCell ref="V28:V29"/>
    <mergeCell ref="D21:E21"/>
    <mergeCell ref="D6:E6"/>
    <mergeCell ref="D7:E7"/>
    <mergeCell ref="D8:E8"/>
    <mergeCell ref="D9:E9"/>
    <mergeCell ref="D10:E10"/>
    <mergeCell ref="A11:E11"/>
    <mergeCell ref="D12:E12"/>
    <mergeCell ref="A17:A19"/>
    <mergeCell ref="B17:B19"/>
    <mergeCell ref="D17:E17"/>
    <mergeCell ref="D20:E20"/>
    <mergeCell ref="D5:E5"/>
    <mergeCell ref="A1:E1"/>
    <mergeCell ref="D2:E2"/>
    <mergeCell ref="D3:E3"/>
    <mergeCell ref="D4:E4"/>
  </mergeCells>
  <dataValidations count="5">
    <dataValidation type="list" allowBlank="1" showInputMessage="1" showErrorMessage="1" sqref="C16">
      <formula1>INDIRECT(SUBSTITUTE(C4," ","_"))</formula1>
    </dataValidation>
    <dataValidation type="list" allowBlank="1" showInputMessage="1" showErrorMessage="1" sqref="C15">
      <formula1>INDIRECT(SUBSTITUTE(C4," ","_"))</formula1>
    </dataValidation>
    <dataValidation type="list" allowBlank="1" showInputMessage="1" showErrorMessage="1" sqref="C14">
      <formula1>INDIRECT(SUBSTITUTE(C4," ","_"))</formula1>
    </dataValidation>
    <dataValidation type="list" allowBlank="1" showInputMessage="1" showErrorMessage="1" sqref="C13">
      <formula1>INDIRECT(SUBSTITUTE(C4," ","_"))</formula1>
    </dataValidation>
    <dataValidation type="list" allowBlank="1" showInputMessage="1" showErrorMessage="1" sqref="C12">
      <formula1>INDIRECT(SUBSTITUTE(C4," ","_"))</formula1>
    </dataValidation>
  </dataValidations>
  <hyperlinks>
    <hyperlink ref="E19" r:id="rId1" display="https://kv.mil.intra/collaboration/Teenused/Lists/Teenused/AllItems.aspx"/>
    <hyperlink ref="E18" r:id="rId2" display="https://kam.mil.intra/KMAK/Koostamine/KMAK_jagatud/Forms/AllItems.aspx?id=%2FKMAK%2FKoostamine%2FKMAK%5Fjagatud%2FTeenuse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Sheet3!$B$3:$B$5</xm:f>
          </x14:formula1>
          <xm:sqref>C29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2:Z28"/>
  <sheetViews>
    <sheetView topLeftCell="A6" workbookViewId="0">
      <selection activeCell="O10" sqref="O10"/>
    </sheetView>
  </sheetViews>
  <sheetFormatPr defaultRowHeight="15"/>
  <cols>
    <col min="1" max="1" width="17.85546875" customWidth="1"/>
    <col min="2" max="2" width="28.85546875" customWidth="1"/>
    <col min="3" max="4" width="9.140625" bestFit="1" customWidth="1"/>
    <col min="5" max="5" width="16.140625" customWidth="1"/>
    <col min="6" max="16" width="9.140625" bestFit="1" customWidth="1"/>
    <col min="17" max="17" width="15.42578125" customWidth="1"/>
    <col min="18" max="20" width="9.140625" bestFit="1" customWidth="1"/>
    <col min="21" max="21" width="13.5703125" bestFit="1" customWidth="1"/>
  </cols>
  <sheetData>
    <row r="2" spans="1:26">
      <c r="A2" s="351" t="s">
        <v>208</v>
      </c>
      <c r="B2" s="351"/>
      <c r="C2" s="351"/>
      <c r="D2" s="351"/>
      <c r="E2" s="351"/>
      <c r="F2" s="351"/>
      <c r="G2" s="351"/>
      <c r="H2" s="351"/>
    </row>
    <row r="3" spans="1:26">
      <c r="A3" s="191"/>
      <c r="B3" s="192"/>
      <c r="C3" s="352">
        <v>2023</v>
      </c>
      <c r="D3" s="353"/>
      <c r="E3" s="354"/>
      <c r="F3" s="352">
        <v>2024</v>
      </c>
      <c r="G3" s="353"/>
      <c r="H3" s="354"/>
      <c r="I3" s="352">
        <v>2025</v>
      </c>
      <c r="J3" s="353"/>
      <c r="K3" s="354"/>
      <c r="L3" s="352">
        <v>2026</v>
      </c>
      <c r="M3" s="353"/>
      <c r="N3" s="354"/>
      <c r="O3" s="352">
        <v>2027</v>
      </c>
      <c r="P3" s="353"/>
      <c r="Q3" s="354"/>
      <c r="R3" s="353">
        <v>2028</v>
      </c>
      <c r="S3" s="353"/>
      <c r="T3" s="354"/>
      <c r="U3" s="353">
        <v>2029</v>
      </c>
      <c r="V3" s="353"/>
      <c r="W3" s="354"/>
      <c r="X3" s="353">
        <v>2030</v>
      </c>
      <c r="Y3" s="353"/>
      <c r="Z3" s="354"/>
    </row>
    <row r="4" spans="1:26" ht="45">
      <c r="A4" s="193" t="s">
        <v>209</v>
      </c>
      <c r="B4" s="194" t="s">
        <v>210</v>
      </c>
      <c r="C4" s="195" t="s">
        <v>211</v>
      </c>
      <c r="D4" s="196" t="s">
        <v>212</v>
      </c>
      <c r="E4" s="197" t="s">
        <v>213</v>
      </c>
      <c r="F4" s="195" t="s">
        <v>211</v>
      </c>
      <c r="G4" s="196" t="s">
        <v>212</v>
      </c>
      <c r="H4" s="197" t="s">
        <v>213</v>
      </c>
      <c r="I4" s="195" t="s">
        <v>211</v>
      </c>
      <c r="J4" s="196" t="s">
        <v>212</v>
      </c>
      <c r="K4" s="197" t="s">
        <v>213</v>
      </c>
      <c r="L4" s="195" t="s">
        <v>211</v>
      </c>
      <c r="M4" s="196" t="s">
        <v>212</v>
      </c>
      <c r="N4" s="197" t="s">
        <v>213</v>
      </c>
      <c r="O4" s="195" t="s">
        <v>211</v>
      </c>
      <c r="P4" s="196" t="s">
        <v>212</v>
      </c>
      <c r="Q4" s="197" t="s">
        <v>213</v>
      </c>
      <c r="R4" s="198" t="s">
        <v>211</v>
      </c>
      <c r="S4" s="196" t="s">
        <v>212</v>
      </c>
      <c r="T4" s="197" t="s">
        <v>213</v>
      </c>
      <c r="U4" s="198" t="s">
        <v>211</v>
      </c>
      <c r="V4" s="196" t="s">
        <v>212</v>
      </c>
      <c r="W4" s="197" t="s">
        <v>213</v>
      </c>
      <c r="X4" s="198" t="s">
        <v>211</v>
      </c>
      <c r="Y4" s="196" t="s">
        <v>212</v>
      </c>
      <c r="Z4" s="197" t="s">
        <v>213</v>
      </c>
    </row>
    <row r="5" spans="1:26" ht="90">
      <c r="A5" s="199" t="s">
        <v>214</v>
      </c>
      <c r="B5" s="200" t="s">
        <v>215</v>
      </c>
      <c r="C5" s="201"/>
      <c r="D5" s="202"/>
      <c r="E5" s="203"/>
      <c r="F5" s="201"/>
      <c r="G5" s="202"/>
      <c r="H5" s="203"/>
      <c r="I5" s="204">
        <v>15000</v>
      </c>
      <c r="J5" s="202"/>
      <c r="K5" s="203"/>
      <c r="L5" s="204">
        <v>15000</v>
      </c>
      <c r="M5" s="202"/>
      <c r="N5" s="203"/>
      <c r="O5" s="204">
        <v>15000</v>
      </c>
      <c r="P5" s="201"/>
      <c r="Q5" s="203"/>
      <c r="R5" s="205">
        <v>15000</v>
      </c>
      <c r="S5" s="201"/>
      <c r="T5" s="203"/>
      <c r="U5" s="205">
        <v>15000</v>
      </c>
      <c r="V5" s="201"/>
      <c r="W5" s="203"/>
      <c r="X5" s="205">
        <v>15000</v>
      </c>
      <c r="Y5" s="201"/>
      <c r="Z5" s="203"/>
    </row>
    <row r="6" spans="1:26" ht="90">
      <c r="A6" s="199" t="s">
        <v>216</v>
      </c>
      <c r="B6" s="206" t="s">
        <v>217</v>
      </c>
      <c r="C6" s="201"/>
      <c r="D6" s="202"/>
      <c r="E6" s="203"/>
      <c r="F6" s="201"/>
      <c r="G6" s="202"/>
      <c r="H6" s="203"/>
      <c r="I6" s="201"/>
      <c r="J6" s="202"/>
      <c r="K6" s="203"/>
      <c r="L6" s="201"/>
      <c r="M6" s="202"/>
      <c r="N6" s="203"/>
      <c r="O6" s="201"/>
      <c r="P6" s="202"/>
      <c r="Q6" s="203"/>
      <c r="R6" s="207"/>
      <c r="S6" s="202"/>
      <c r="T6" s="203"/>
      <c r="U6" s="207"/>
      <c r="V6" s="202"/>
      <c r="W6" s="203"/>
      <c r="X6" s="207"/>
      <c r="Y6" s="202"/>
      <c r="Z6" s="203"/>
    </row>
    <row r="7" spans="1:26" ht="75">
      <c r="A7" s="199" t="s">
        <v>218</v>
      </c>
      <c r="B7" s="208" t="s">
        <v>219</v>
      </c>
      <c r="C7" s="209"/>
      <c r="E7" s="210">
        <v>37536</v>
      </c>
      <c r="F7" s="211">
        <v>24000</v>
      </c>
      <c r="G7" s="202"/>
      <c r="H7" s="203"/>
      <c r="I7" s="204">
        <v>30000</v>
      </c>
      <c r="J7" s="202"/>
      <c r="K7" s="203"/>
      <c r="L7" s="204">
        <v>30000</v>
      </c>
      <c r="M7" s="202"/>
      <c r="N7" s="203"/>
      <c r="O7" s="204">
        <v>30000</v>
      </c>
      <c r="P7" s="202"/>
      <c r="Q7" s="203"/>
      <c r="R7" s="205">
        <v>30000</v>
      </c>
      <c r="S7" s="202"/>
      <c r="T7" s="203"/>
      <c r="U7" s="205">
        <v>30000</v>
      </c>
      <c r="V7" s="202"/>
      <c r="W7" s="203"/>
      <c r="X7" s="205">
        <v>30000</v>
      </c>
      <c r="Y7" s="202"/>
      <c r="Z7" s="203"/>
    </row>
    <row r="8" spans="1:26" ht="30">
      <c r="A8" s="355" t="s">
        <v>220</v>
      </c>
      <c r="B8" s="212" t="s">
        <v>221</v>
      </c>
      <c r="C8" s="213"/>
      <c r="D8" s="214"/>
      <c r="E8" s="215">
        <v>1866089</v>
      </c>
      <c r="F8" s="213"/>
      <c r="G8" s="214"/>
      <c r="H8" s="216"/>
      <c r="I8" s="213"/>
      <c r="J8" s="214"/>
      <c r="K8" s="216"/>
      <c r="L8" s="213"/>
      <c r="M8" s="214"/>
      <c r="N8" s="216"/>
      <c r="O8" s="213"/>
      <c r="P8" s="214"/>
      <c r="Q8" s="216"/>
      <c r="R8" s="217"/>
      <c r="S8" s="214"/>
      <c r="T8" s="216"/>
      <c r="U8" s="217"/>
      <c r="V8" s="214"/>
      <c r="W8" s="216"/>
      <c r="X8" s="217"/>
      <c r="Y8" s="214"/>
      <c r="Z8" s="216"/>
    </row>
    <row r="9" spans="1:26">
      <c r="A9" s="356"/>
      <c r="B9" s="212" t="s">
        <v>222</v>
      </c>
      <c r="C9" s="213"/>
      <c r="D9" s="214"/>
      <c r="E9" s="218"/>
      <c r="F9" s="213"/>
      <c r="G9" s="214"/>
      <c r="H9" s="216"/>
      <c r="I9" s="204">
        <f>8457</f>
        <v>8457</v>
      </c>
      <c r="J9" s="214"/>
      <c r="K9" s="216"/>
      <c r="L9" s="204">
        <f>8457+188525+72000+7385</f>
        <v>276367</v>
      </c>
      <c r="M9" s="214"/>
      <c r="N9" s="216"/>
      <c r="O9" s="204">
        <f>8457+188525+72000+7385</f>
        <v>276367</v>
      </c>
      <c r="P9" s="214"/>
      <c r="Q9" s="216"/>
      <c r="R9" s="204">
        <f>8457+188525+72000+7385</f>
        <v>276367</v>
      </c>
      <c r="S9" s="214"/>
      <c r="T9" s="216"/>
      <c r="U9" s="204">
        <f>8457+188525+72000+7385</f>
        <v>276367</v>
      </c>
      <c r="V9" s="214"/>
      <c r="W9" s="216"/>
      <c r="X9" s="204">
        <f>8457+188525+72000+7385</f>
        <v>276367</v>
      </c>
      <c r="Y9" s="214"/>
      <c r="Z9" s="216"/>
    </row>
    <row r="10" spans="1:26">
      <c r="A10" s="356"/>
      <c r="B10" s="212" t="s">
        <v>223</v>
      </c>
      <c r="C10" s="213"/>
      <c r="D10" s="214"/>
      <c r="E10" s="218"/>
      <c r="F10" s="219">
        <v>267030.26</v>
      </c>
      <c r="G10" s="214"/>
      <c r="H10" s="216"/>
      <c r="I10" s="204">
        <f>163000+79360+131440+124000+140000</f>
        <v>637800</v>
      </c>
      <c r="J10" s="214"/>
      <c r="K10" s="216"/>
      <c r="L10" s="204">
        <v>163000</v>
      </c>
      <c r="M10" s="214"/>
      <c r="N10" s="216"/>
      <c r="O10" s="204">
        <f>285200+247200</f>
        <v>532400</v>
      </c>
      <c r="P10" s="214"/>
      <c r="Q10" s="216"/>
      <c r="R10" s="217"/>
      <c r="S10" s="214"/>
      <c r="T10" s="216"/>
      <c r="U10" s="217"/>
      <c r="V10" s="214"/>
      <c r="W10" s="216"/>
      <c r="X10" s="217"/>
      <c r="Y10" s="214"/>
      <c r="Z10" s="216"/>
    </row>
    <row r="11" spans="1:26" ht="45">
      <c r="A11" s="356"/>
      <c r="B11" s="220" t="s">
        <v>224</v>
      </c>
      <c r="C11" s="213"/>
      <c r="D11" s="214">
        <v>1396120</v>
      </c>
      <c r="E11" s="221">
        <v>149000</v>
      </c>
      <c r="F11" s="213"/>
      <c r="G11" s="214"/>
      <c r="H11" s="216"/>
      <c r="I11" s="213"/>
      <c r="J11" s="214"/>
      <c r="K11" s="216"/>
      <c r="L11" s="213"/>
      <c r="M11" s="214">
        <f>1303774+896096+763840+388080</f>
        <v>3351790</v>
      </c>
      <c r="N11" s="222"/>
      <c r="O11" s="213"/>
      <c r="P11" s="214"/>
      <c r="Q11" s="216"/>
      <c r="R11" s="217"/>
      <c r="S11" s="214"/>
      <c r="T11" s="216"/>
      <c r="U11" s="217"/>
      <c r="V11" s="214"/>
      <c r="W11" s="216"/>
      <c r="X11" s="217"/>
      <c r="Y11" s="214">
        <v>3000000</v>
      </c>
      <c r="Z11" s="216"/>
    </row>
    <row r="12" spans="1:26">
      <c r="A12" s="356"/>
      <c r="B12" s="220" t="s">
        <v>225</v>
      </c>
      <c r="C12" s="222"/>
      <c r="D12" s="222"/>
      <c r="E12" s="216"/>
      <c r="F12" s="222"/>
      <c r="G12" s="222"/>
      <c r="H12" s="216"/>
      <c r="I12" s="216"/>
      <c r="J12" s="222">
        <v>600000</v>
      </c>
      <c r="K12" s="216"/>
      <c r="L12" s="216"/>
      <c r="M12" s="222">
        <v>300000</v>
      </c>
      <c r="N12" s="216"/>
      <c r="O12" s="216"/>
      <c r="P12" s="222">
        <v>300000</v>
      </c>
      <c r="Q12" s="216"/>
      <c r="R12" s="216"/>
      <c r="S12" s="222">
        <v>300000</v>
      </c>
      <c r="T12" s="216"/>
      <c r="U12" s="216"/>
      <c r="V12" s="222">
        <v>300000</v>
      </c>
      <c r="W12" s="216"/>
      <c r="X12" s="216"/>
      <c r="Y12" s="222">
        <v>300000</v>
      </c>
      <c r="Z12" s="216"/>
    </row>
    <row r="13" spans="1:26" ht="30">
      <c r="A13" s="357"/>
      <c r="B13" s="220" t="s">
        <v>226</v>
      </c>
      <c r="C13" s="222"/>
      <c r="D13" s="222"/>
      <c r="E13" s="216"/>
      <c r="F13" s="222"/>
      <c r="G13" s="222"/>
      <c r="H13" s="216"/>
      <c r="I13" s="223">
        <v>130000</v>
      </c>
      <c r="J13" s="222"/>
      <c r="K13" s="216"/>
      <c r="L13" s="223">
        <v>80000</v>
      </c>
      <c r="M13" s="222"/>
      <c r="N13" s="216"/>
      <c r="O13" s="223">
        <v>80000</v>
      </c>
      <c r="P13" s="222"/>
      <c r="Q13" s="216"/>
      <c r="R13" s="223">
        <v>80000</v>
      </c>
      <c r="S13" s="222"/>
      <c r="T13" s="216"/>
      <c r="U13" s="223">
        <v>80000</v>
      </c>
      <c r="V13" s="222"/>
      <c r="W13" s="216"/>
      <c r="X13" s="223">
        <v>80000</v>
      </c>
      <c r="Y13" s="222"/>
      <c r="Z13" s="216"/>
    </row>
    <row r="14" spans="1:26" ht="60">
      <c r="A14" s="199" t="s">
        <v>227</v>
      </c>
      <c r="B14" s="208" t="s">
        <v>228</v>
      </c>
      <c r="C14" s="201"/>
      <c r="D14" s="202"/>
      <c r="E14" s="221">
        <v>50000</v>
      </c>
      <c r="F14" s="201"/>
      <c r="G14" s="202"/>
      <c r="H14" s="203">
        <v>30000</v>
      </c>
      <c r="I14" s="201"/>
      <c r="J14" s="202"/>
      <c r="K14" s="203">
        <v>30000</v>
      </c>
      <c r="L14" s="201"/>
      <c r="M14" s="202"/>
      <c r="N14" s="203">
        <v>30000</v>
      </c>
      <c r="O14" s="201"/>
      <c r="P14" s="202"/>
      <c r="Q14" s="203"/>
      <c r="R14" s="224">
        <v>30000</v>
      </c>
      <c r="S14" s="202"/>
      <c r="T14" s="203"/>
      <c r="U14" s="224">
        <v>30000</v>
      </c>
      <c r="V14" s="202"/>
      <c r="W14" s="203"/>
      <c r="X14" s="224">
        <v>30000</v>
      </c>
      <c r="Y14" s="202"/>
      <c r="Z14" s="203"/>
    </row>
    <row r="15" spans="1:26" ht="31.5">
      <c r="A15" s="199" t="s">
        <v>229</v>
      </c>
      <c r="B15" s="225" t="s">
        <v>230</v>
      </c>
      <c r="C15" s="201"/>
      <c r="D15" s="202"/>
      <c r="E15" s="221">
        <v>300000</v>
      </c>
      <c r="F15" s="211">
        <v>185187</v>
      </c>
      <c r="G15" s="202"/>
      <c r="H15" s="203">
        <v>300000</v>
      </c>
      <c r="I15" s="201"/>
      <c r="J15" s="202"/>
      <c r="K15" s="203">
        <v>300000</v>
      </c>
      <c r="L15" s="201">
        <v>60000</v>
      </c>
      <c r="M15" s="202"/>
      <c r="N15" s="203">
        <v>300000</v>
      </c>
      <c r="O15" s="204">
        <v>481688</v>
      </c>
      <c r="P15" s="202"/>
      <c r="Q15" s="203"/>
      <c r="R15" s="204">
        <v>493040</v>
      </c>
      <c r="S15" s="202"/>
      <c r="T15" s="203"/>
      <c r="U15" s="204">
        <v>504830</v>
      </c>
      <c r="V15" s="202"/>
      <c r="W15" s="203"/>
      <c r="X15" s="204">
        <v>504830</v>
      </c>
      <c r="Y15" s="202"/>
      <c r="Z15" s="203"/>
    </row>
    <row r="16" spans="1:26" ht="15.75">
      <c r="A16" s="358" t="s">
        <v>231</v>
      </c>
      <c r="B16" s="226" t="s">
        <v>232</v>
      </c>
      <c r="C16" s="227"/>
      <c r="D16" s="228"/>
      <c r="E16" s="221">
        <v>1000000</v>
      </c>
      <c r="F16" s="227"/>
      <c r="G16" s="228"/>
      <c r="H16" s="229"/>
      <c r="I16" s="204">
        <v>90000</v>
      </c>
      <c r="J16" s="228"/>
      <c r="K16" s="229"/>
      <c r="L16" s="227"/>
      <c r="M16" s="228"/>
      <c r="N16" s="229"/>
      <c r="O16" s="227"/>
      <c r="P16" s="228"/>
      <c r="Q16" s="229"/>
      <c r="R16" s="230"/>
      <c r="S16" s="228"/>
      <c r="T16" s="229"/>
      <c r="U16" s="230"/>
      <c r="V16" s="228"/>
      <c r="W16" s="229"/>
      <c r="X16" s="230"/>
      <c r="Y16" s="228"/>
      <c r="Z16" s="229"/>
    </row>
    <row r="17" spans="1:26" ht="15.75">
      <c r="A17" s="359"/>
      <c r="B17" s="226" t="s">
        <v>233</v>
      </c>
      <c r="C17" s="231"/>
      <c r="D17" s="232"/>
      <c r="E17" s="233"/>
      <c r="F17" s="234">
        <v>1500</v>
      </c>
      <c r="G17" s="232"/>
      <c r="H17" s="233"/>
      <c r="I17" s="235">
        <v>1500</v>
      </c>
      <c r="J17" s="232"/>
      <c r="K17" s="233"/>
      <c r="L17" s="235">
        <v>1500</v>
      </c>
      <c r="M17" s="232"/>
      <c r="N17" s="233"/>
      <c r="O17" s="235">
        <v>1500</v>
      </c>
      <c r="P17" s="232"/>
      <c r="Q17" s="233"/>
      <c r="R17" s="236">
        <v>1500</v>
      </c>
      <c r="S17" s="232"/>
      <c r="T17" s="233"/>
      <c r="U17" s="236">
        <v>1500</v>
      </c>
      <c r="V17" s="232"/>
      <c r="W17" s="233"/>
      <c r="X17" s="236">
        <v>1500</v>
      </c>
      <c r="Y17" s="232"/>
      <c r="Z17" s="233"/>
    </row>
    <row r="18" spans="1:26" ht="31.5">
      <c r="A18" s="360"/>
      <c r="B18" s="226" t="s">
        <v>234</v>
      </c>
      <c r="C18" s="231"/>
      <c r="D18" s="232"/>
      <c r="E18" s="238">
        <v>150000</v>
      </c>
      <c r="F18" s="231"/>
      <c r="G18" s="232"/>
      <c r="H18" s="233"/>
      <c r="I18" s="231"/>
      <c r="J18" s="232"/>
      <c r="K18" s="233"/>
      <c r="L18" s="231"/>
      <c r="M18" s="232"/>
      <c r="N18" s="233"/>
      <c r="O18" s="231"/>
      <c r="P18" s="232"/>
      <c r="Q18" s="233"/>
      <c r="R18" s="239"/>
      <c r="S18" s="232"/>
      <c r="T18" s="233"/>
      <c r="U18" s="239"/>
      <c r="V18" s="232"/>
      <c r="W18" s="233"/>
      <c r="X18" s="239"/>
      <c r="Y18" s="232"/>
      <c r="Z18" s="233"/>
    </row>
    <row r="19" spans="1:26" ht="15.75">
      <c r="A19" s="237"/>
      <c r="B19" s="226" t="s">
        <v>235</v>
      </c>
      <c r="C19" s="231"/>
      <c r="D19" s="232"/>
      <c r="E19" s="233"/>
      <c r="F19" s="234">
        <v>30000</v>
      </c>
      <c r="G19" s="232"/>
      <c r="H19" s="233"/>
      <c r="I19" s="235">
        <v>30000</v>
      </c>
      <c r="J19" s="232"/>
      <c r="K19" s="233"/>
      <c r="L19" s="235">
        <v>30000</v>
      </c>
      <c r="M19" s="232"/>
      <c r="N19" s="233"/>
      <c r="O19" s="235">
        <v>30000</v>
      </c>
      <c r="P19" s="232"/>
      <c r="Q19" s="233"/>
      <c r="R19" s="236">
        <v>30000</v>
      </c>
      <c r="S19" s="232"/>
      <c r="T19" s="233"/>
      <c r="U19" s="236">
        <v>30000</v>
      </c>
      <c r="V19" s="232"/>
      <c r="W19" s="233"/>
      <c r="X19" s="236">
        <v>30000</v>
      </c>
      <c r="Y19" s="232"/>
      <c r="Z19" s="233"/>
    </row>
    <row r="20" spans="1:26">
      <c r="A20" s="348" t="s">
        <v>236</v>
      </c>
      <c r="B20" s="216" t="s">
        <v>237</v>
      </c>
      <c r="C20" s="213"/>
      <c r="D20" s="222"/>
      <c r="E20" s="216"/>
      <c r="F20" s="213"/>
      <c r="G20" s="222"/>
      <c r="H20" s="216"/>
      <c r="I20" s="213"/>
      <c r="J20" s="222"/>
      <c r="K20" s="216"/>
      <c r="L20" s="213"/>
      <c r="M20" s="222"/>
      <c r="N20" s="216">
        <v>500000</v>
      </c>
      <c r="O20" s="213"/>
      <c r="P20" s="222"/>
      <c r="Q20" s="216">
        <v>800000</v>
      </c>
      <c r="R20" s="217"/>
      <c r="S20" s="222"/>
      <c r="T20" s="216">
        <v>1000000</v>
      </c>
      <c r="U20" s="217"/>
      <c r="V20" s="222"/>
      <c r="W20" s="216">
        <v>1000000</v>
      </c>
      <c r="X20" s="217"/>
      <c r="Y20" s="222"/>
      <c r="Z20" s="216">
        <v>1000000</v>
      </c>
    </row>
    <row r="21" spans="1:26">
      <c r="A21" s="349"/>
      <c r="B21" s="216" t="s">
        <v>238</v>
      </c>
      <c r="C21" s="213"/>
      <c r="D21" s="222"/>
      <c r="E21" s="216"/>
      <c r="F21" s="213"/>
      <c r="G21" s="222"/>
      <c r="H21" s="216"/>
      <c r="I21" s="213"/>
      <c r="J21" s="222"/>
      <c r="K21" s="240"/>
      <c r="L21" s="213"/>
      <c r="M21" s="222"/>
      <c r="N21" s="240">
        <v>144000</v>
      </c>
      <c r="O21" s="213"/>
      <c r="P21" s="222"/>
      <c r="Q21" s="216">
        <v>288000</v>
      </c>
      <c r="R21" s="217"/>
      <c r="S21" s="222"/>
      <c r="T21" s="216">
        <v>432000</v>
      </c>
      <c r="U21" s="217"/>
      <c r="V21" s="222"/>
      <c r="W21" s="216">
        <v>432000</v>
      </c>
      <c r="X21" s="217"/>
      <c r="Y21" s="222"/>
      <c r="Z21" s="216">
        <v>432000</v>
      </c>
    </row>
    <row r="22" spans="1:26">
      <c r="A22" s="350"/>
      <c r="B22" s="241" t="s">
        <v>239</v>
      </c>
      <c r="C22" s="242"/>
      <c r="D22" s="243"/>
      <c r="E22" s="244"/>
      <c r="F22" s="242"/>
      <c r="G22" s="243"/>
      <c r="H22" s="244"/>
      <c r="I22" s="242"/>
      <c r="J22" s="243"/>
      <c r="K22" s="245"/>
      <c r="L22" s="242"/>
      <c r="M22" s="243"/>
      <c r="N22" s="245">
        <v>300000</v>
      </c>
      <c r="O22" s="242"/>
      <c r="P22" s="243"/>
      <c r="Q22" s="244">
        <v>600000</v>
      </c>
      <c r="R22" s="246"/>
      <c r="S22" s="243"/>
      <c r="T22" s="244">
        <v>600000</v>
      </c>
      <c r="U22" s="246"/>
      <c r="V22" s="243"/>
      <c r="W22" s="244">
        <v>600000</v>
      </c>
      <c r="X22" s="246"/>
      <c r="Y22" s="243"/>
      <c r="Z22" s="244">
        <v>600000</v>
      </c>
    </row>
    <row r="23" spans="1:26">
      <c r="A23" s="247"/>
      <c r="B23" s="139"/>
      <c r="O23" s="248"/>
      <c r="P23" s="249"/>
      <c r="Q23" s="249"/>
      <c r="R23" s="249"/>
      <c r="S23" s="249"/>
      <c r="T23" s="250"/>
    </row>
    <row r="24" spans="1:26">
      <c r="O24" s="367" t="s">
        <v>240</v>
      </c>
      <c r="P24" s="368"/>
      <c r="Q24" s="368"/>
      <c r="R24" s="369">
        <f>SUM(C5:Z19)</f>
        <v>20835132.259999998</v>
      </c>
      <c r="S24" s="369"/>
      <c r="T24" s="370"/>
    </row>
    <row r="25" spans="1:26">
      <c r="K25" s="251" t="s">
        <v>241</v>
      </c>
      <c r="O25" s="374" t="s">
        <v>242</v>
      </c>
      <c r="P25" s="374"/>
      <c r="Q25" s="374"/>
      <c r="R25" s="371">
        <f>SUM(I5:I19,L5:L19,O5:O19,R5:R19,U5:U19,X5:X19)</f>
        <v>5936880</v>
      </c>
      <c r="S25" s="371"/>
      <c r="T25" s="371"/>
      <c r="U25" s="252">
        <f>R25/R24</f>
        <v>0.28494563537750256</v>
      </c>
    </row>
    <row r="26" spans="1:26">
      <c r="O26" s="253"/>
      <c r="P26" s="372" t="s">
        <v>243</v>
      </c>
      <c r="Q26" s="372"/>
      <c r="R26" s="373">
        <f>SUM(C5:C19,F5:F19,E5:E19)</f>
        <v>4060342.26</v>
      </c>
      <c r="S26" s="373"/>
      <c r="T26" s="373"/>
      <c r="U26" s="252">
        <f>R26/R24</f>
        <v>0.19487960092267734</v>
      </c>
    </row>
    <row r="27" spans="1:26">
      <c r="O27" s="361" t="s">
        <v>244</v>
      </c>
      <c r="P27" s="361"/>
      <c r="Q27" s="361"/>
      <c r="R27" s="362">
        <f>SUM(D5:D19,G5:G19,J5:J19,M5:M19,P5:P19,S5:S19,V5:V19,Y5:Y19)</f>
        <v>9847910</v>
      </c>
      <c r="S27" s="362"/>
      <c r="T27" s="362"/>
      <c r="U27" s="252">
        <f>R27/R24</f>
        <v>0.47265886662530843</v>
      </c>
    </row>
    <row r="28" spans="1:26" ht="15" customHeight="1">
      <c r="O28" s="363" t="s">
        <v>245</v>
      </c>
      <c r="P28" s="364"/>
      <c r="Q28" s="364"/>
      <c r="R28" s="365">
        <f>SUM(C20:Z22)</f>
        <v>8728000</v>
      </c>
      <c r="S28" s="365"/>
      <c r="T28" s="366"/>
      <c r="U28" s="254">
        <f>R28/R24</f>
        <v>0.41890782794579684</v>
      </c>
    </row>
  </sheetData>
  <mergeCells count="22">
    <mergeCell ref="O27:Q27"/>
    <mergeCell ref="R27:T27"/>
    <mergeCell ref="O28:Q28"/>
    <mergeCell ref="R28:T28"/>
    <mergeCell ref="O24:Q24"/>
    <mergeCell ref="R24:T24"/>
    <mergeCell ref="R25:T25"/>
    <mergeCell ref="P26:Q26"/>
    <mergeCell ref="R26:T26"/>
    <mergeCell ref="O25:Q25"/>
    <mergeCell ref="R3:T3"/>
    <mergeCell ref="U3:W3"/>
    <mergeCell ref="X3:Z3"/>
    <mergeCell ref="A8:A13"/>
    <mergeCell ref="A16:A18"/>
    <mergeCell ref="L3:N3"/>
    <mergeCell ref="O3:Q3"/>
    <mergeCell ref="A20:A22"/>
    <mergeCell ref="A2:H2"/>
    <mergeCell ref="C3:E3"/>
    <mergeCell ref="F3:H3"/>
    <mergeCell ref="I3:K3"/>
  </mergeCells>
  <pageMargins left="0.7" right="0.7" top="0.75" bottom="0.75" header="0.3" footer="0.3"/>
  <pageSetup paperSize="9" orientation="portrait" horizontalDpi="4294967295" verticalDpi="4294967295"/>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D19" sqref="D19"/>
    </sheetView>
  </sheetViews>
  <sheetFormatPr defaultRowHeight="15"/>
  <cols>
    <col min="2" max="2" width="27.7109375" bestFit="1" customWidth="1"/>
  </cols>
  <sheetData>
    <row r="2" spans="2:2">
      <c r="B2" t="s">
        <v>10</v>
      </c>
    </row>
    <row r="3" spans="2:2">
      <c r="B3" t="s">
        <v>246</v>
      </c>
    </row>
    <row r="4" spans="2:2">
      <c r="B4" t="s">
        <v>147</v>
      </c>
    </row>
    <row r="5" spans="2:2">
      <c r="B5" t="s">
        <v>148</v>
      </c>
    </row>
    <row r="6" spans="2:2">
      <c r="B6" t="s">
        <v>150</v>
      </c>
    </row>
    <row r="7" spans="2:2">
      <c r="B7" t="s">
        <v>152</v>
      </c>
    </row>
    <row r="8" spans="2:2">
      <c r="B8" t="s">
        <v>151</v>
      </c>
    </row>
    <row r="9" spans="2:2">
      <c r="B9"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3" sqref="B3:B5"/>
    </sheetView>
  </sheetViews>
  <sheetFormatPr defaultRowHeight="15"/>
  <cols>
    <col min="2" max="2" width="18.140625" customWidth="1"/>
  </cols>
  <sheetData>
    <row r="2" spans="2:2">
      <c r="B2" t="s">
        <v>52</v>
      </c>
    </row>
    <row r="3" spans="2:2">
      <c r="B3" s="39">
        <v>0.22</v>
      </c>
    </row>
    <row r="4" spans="2:2">
      <c r="B4" s="39">
        <v>0.09</v>
      </c>
    </row>
    <row r="5" spans="2:2">
      <c r="B5" s="39">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5d6094-7f7c-46e3-bd5c-c1f93b610a72">
      <Terms xmlns="http://schemas.microsoft.com/office/infopath/2007/PartnerControls"/>
    </lcf76f155ced4ddcb4097134ff3c332f>
    <TaxCatchAll xmlns="4b5874ec-d6c0-49bf-9679-661b13e8944b" xsi:nil="true"/>
    <SharedWithUsers xmlns="bae1ccec-7091-4880-9133-eaf94d7438fb">
      <UserInfo>
        <DisplayName>Erki Taube</DisplayName>
        <AccountId>92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D5339DF7965549A0D4322C87EBC5E0" ma:contentTypeVersion="13" ma:contentTypeDescription="Create a new document." ma:contentTypeScope="" ma:versionID="044dccf7977b9c6ab472469f2931289b">
  <xsd:schema xmlns:xsd="http://www.w3.org/2001/XMLSchema" xmlns:xs="http://www.w3.org/2001/XMLSchema" xmlns:p="http://schemas.microsoft.com/office/2006/metadata/properties" xmlns:ns2="f05d6094-7f7c-46e3-bd5c-c1f93b610a72" xmlns:ns3="bae1ccec-7091-4880-9133-eaf94d7438fb" xmlns:ns4="4b5874ec-d6c0-49bf-9679-661b13e8944b" targetNamespace="http://schemas.microsoft.com/office/2006/metadata/properties" ma:root="true" ma:fieldsID="fd630a51beac40c0e39f9045fa2814c0" ns2:_="" ns3:_="" ns4:_="">
    <xsd:import namespace="f05d6094-7f7c-46e3-bd5c-c1f93b610a72"/>
    <xsd:import namespace="bae1ccec-7091-4880-9133-eaf94d7438fb"/>
    <xsd:import namespace="4b5874ec-d6c0-49bf-9679-661b13e894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d6094-7f7c-46e3-bd5c-c1f93b610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8d671f9-245e-41ec-90a8-6d44268574b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1ccec-7091-4880-9133-eaf94d7438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5874ec-d6c0-49bf-9679-661b13e8944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7fd0e43-fdda-4a46-b967-90dc330fec68}" ma:internalName="TaxCatchAll" ma:showField="CatchAllData" ma:web="4b5874ec-d6c0-49bf-9679-661b13e89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t 4 S S W R g O 6 e K k A A A A 9 g A A A B I A H A B D b 2 5 m a W c v U G F j a 2 F n Z S 5 4 b W w g o h g A K K A U A A A A A A A A A A A A A A A A A A A A A A A A A A A A h Y + 9 D o I w G E V f h X S n P 7 A Q 8 l E G w y a J i Y l x b U q F B i i G F s u 7 O f h I v o I Y R d 0 c 7 7 l n u P d + v U E + 9 1 1 w U a P V g 8 k Q w x Q F y s i h 0 q b O 0 O R O Y Y J y D j s h W 1 G r Y J G N T W d b Z a h x 7 p w S 4 r 3 H P s b D W J O I U k a O 5 X Y v G 9 U L 9 J H 1 f z n U x j p h p E I c D q 8 x P M I s T j B L K K Z A V g i l N l 8 h W v Y + 2 x 8 I m 6 l z 0 6 i 4 c m F R A F k j k P c H / g B Q S w M E F A A C A A g A t 4 S S 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e E k l k o i k e 4 D g A A A B E A A A A T A B w A R m 9 y b X V s Y X M v U 2 V j d G l v b j E u b S C i G A A o o B Q A A A A A A A A A A A A A A A A A A A A A A A A A A A A r T k 0 u y c z P U w i G 0 I b W A F B L A Q I t A B Q A A g A I A L e E k l k Y D u n i p A A A A P Y A A A A S A A A A A A A A A A A A A A A A A A A A A A B D b 2 5 m a W c v U G F j a 2 F n Z S 5 4 b W x Q S w E C L Q A U A A I A C A C 3 h J J Z D 8 r p q 6 Q A A A D p A A A A E w A A A A A A A A A A A A A A A A D w A A A A W 0 N v b n R l b n R f V H l w Z X N d L n h t b F B L A Q I t A B Q A A g A I A L e E k 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l 2 F B / f G 4 x T 5 e B u g 5 G g o 6 z A A A A A A I A A A A A A B B m A A A A A Q A A I A A A A G 3 + J v a 2 3 j r 8 J L l N J 3 6 o g t A O Z J l c K Z h U V I r g l y U Z T C 6 T A A A A A A 6 A A A A A A g A A I A A A A B u 3 7 Q 0 X u s 9 P f d w q Y 4 j G B j p o a N C b M m r m Z Z q d K / 4 9 z r K D U A A A A P R p d Q f c R 1 G N i Y X x D Q H 4 h H 5 S K h A I b f Q V s b c f K e e 1 y S G g L o v I o j 0 u w E l X l F A R o N T 3 U 0 N D o q j j X M D E I e M j v B G W g T 0 e n 2 U v + F h l K V w c a x P l Q D P e Q A A A A N Q z E q a n + s y j y u b r e 1 O J p n I k t n i 0 l d w V q / w g w l b x D p Q g X / h Z I t 0 p Y 5 1 l t B O R 6 4 r 7 Z k 8 Y i n B a l 9 y S 5 o A P 2 u W b T E A = < / D a t a M a s h u p > 
</file>

<file path=customXml/itemProps1.xml><?xml version="1.0" encoding="utf-8"?>
<ds:datastoreItem xmlns:ds="http://schemas.openxmlformats.org/officeDocument/2006/customXml" ds:itemID="{58EB9674-0633-440F-9BE4-5C75340FA4F6}">
  <ds:schemaRefs>
    <ds:schemaRef ds:uri="http://schemas.microsoft.com/office/2006/metadata/properties"/>
    <ds:schemaRef ds:uri="http://schemas.microsoft.com/office/infopath/2007/PartnerControls"/>
    <ds:schemaRef ds:uri="f05d6094-7f7c-46e3-bd5c-c1f93b610a72"/>
    <ds:schemaRef ds:uri="4b5874ec-d6c0-49bf-9679-661b13e8944b"/>
    <ds:schemaRef ds:uri="bae1ccec-7091-4880-9133-eaf94d7438fb"/>
  </ds:schemaRefs>
</ds:datastoreItem>
</file>

<file path=customXml/itemProps2.xml><?xml version="1.0" encoding="utf-8"?>
<ds:datastoreItem xmlns:ds="http://schemas.openxmlformats.org/officeDocument/2006/customXml" ds:itemID="{8AE5BFEE-1CCE-40F1-AC1E-CE7C56289DCE}">
  <ds:schemaRefs>
    <ds:schemaRef ds:uri="http://schemas.microsoft.com/sharepoint/v3/contenttype/forms"/>
  </ds:schemaRefs>
</ds:datastoreItem>
</file>

<file path=customXml/itemProps3.xml><?xml version="1.0" encoding="utf-8"?>
<ds:datastoreItem xmlns:ds="http://schemas.openxmlformats.org/officeDocument/2006/customXml" ds:itemID="{3701853A-2D7B-49B3-8C7E-387973E21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d6094-7f7c-46e3-bd5c-c1f93b610a72"/>
    <ds:schemaRef ds:uri="bae1ccec-7091-4880-9133-eaf94d7438fb"/>
    <ds:schemaRef ds:uri="4b5874ec-d6c0-49bf-9679-661b13e89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4E19B0-2010-4221-8A91-9EB01B80340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LISATAOTLUSE sisu VORM</vt:lpstr>
      <vt:lpstr>L1-L3_Eelarveosa_KOKKU </vt:lpstr>
      <vt:lpstr>LT1_NCCR</vt:lpstr>
      <vt:lpstr>LT2_AI-ML taristu</vt:lpstr>
      <vt:lpstr>Sheet1</vt:lpstr>
      <vt:lpstr>LT3_Personalikulud_CR14</vt:lpstr>
      <vt:lpstr>Investeeringu tasuvus_NCCR</vt:lpstr>
      <vt:lpstr>Sheet5</vt:lpstr>
      <vt:lpstr>Sheet3</vt:lpstr>
      <vt:lpstr>Mõju teistele asutustele</vt:lpstr>
      <vt:lpstr>Eesti_Sõjamuuseum</vt:lpstr>
      <vt:lpstr>Kaitseliit</vt:lpstr>
      <vt:lpstr>Kaitseressursside_Amet</vt:lpstr>
      <vt:lpstr>Kaitsevägi</vt:lpstr>
      <vt:lpstr>Riigi_Kaitseinvesteeringute_Keskus</vt:lpstr>
      <vt:lpstr>Riigikaitseõpetuse_toetamine</vt:lpstr>
      <vt:lpstr>Välisluureamet</vt:lpstr>
    </vt:vector>
  </TitlesOfParts>
  <Manager/>
  <Company>EDF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Merje Frey</dc:creator>
  <cp:keywords/>
  <dc:description/>
  <cp:lastModifiedBy>Mikk Raud</cp:lastModifiedBy>
  <cp:revision/>
  <dcterms:created xsi:type="dcterms:W3CDTF">2023-10-05T10:49:14Z</dcterms:created>
  <dcterms:modified xsi:type="dcterms:W3CDTF">2024-12-19T09:45:20Z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0x01010051D5339DF7965549A0D4322C87EBC5E0</vt:lpwstr>
  </property>
  <property fmtid="{D5CDD505-2E9C-101B-9397-08002B2CF9AE}" pid="4" name="_dlc_DocIdItemGuid">
    <vt:lpwstr>c507652f-6225-4462-95dd-d049f296c864</vt:lpwstr>
  </property>
  <property fmtid="{D5CDD505-2E9C-101B-9397-08002B2CF9AE}" pid="5" name="MediaServiceImageTags">
    <vt:lpwstr/>
  </property>
</Properties>
</file>